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<sst xmlns="http://schemas.openxmlformats.org/spreadsheetml/2006/main" count="88" uniqueCount="85">
  <si>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</si>
  <si>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</si>
  <si>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</si>
  <si>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</si>
  <si>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</si>
  <si>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</si>
  <si>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</si>
  <si>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</si>
  <si>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</si>
  <si>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</si>
  <si>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</si>
  <si>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</si>
  <si>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</si>
  <si>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</si>
  <si>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</si>
  <si>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</si>
  <si>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</si>
  <si>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</si>
  <si>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</si>
  <si>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</si>
  <si>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</si>
  <si>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</si>
  <si>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</si>
  <si>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</si>
  <si>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</si>
  <si>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</si>
  <si>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</si>
  <si>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</si>
  <si>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</si>
  <si>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</si>
  <si>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</si>
  <si>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</si>
  <si>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</si>
  <si>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</si>
  <si>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</si>
  <si>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</si>
  <si>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</si>
  <si>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</si>
  <si>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</si>
  <si>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</si>
  <si>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</si>
  <si>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</si>
  <si>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</si>
  <si>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</si>
  <si>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</si>
  <si>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</si>
  <si>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</si>
  <si>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</si>
  <si>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</si>
  <si>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</si>
  <si>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</si>
  <si>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</si>
  <si>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</si>
  <si>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</si>
  <si>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</si>
  <si>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</si>
  <si>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</si>
  <si>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</si>
  <si>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</si>
  <si>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</si>
  <si>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</si>
  <si>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</si>
  <si>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</si>
  <si>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</si>
  <si>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</si>
  <si>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</si>
  <si>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</si>
  <si>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</si>
  <si>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</si>
  <si>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</si>
  <si>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</si>
  <si>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</si>
  <si>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</si>
  <si>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</si>
  <si>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</si>
  <si>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</si>
  <si>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</si>
  <si>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</si>
  <si>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</si>
  <si>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</si>
  <si>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</si>
  <si>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</si>
  <si>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</si>
  <si>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</si>
  <si>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29/07/23 - VENCIMENTO 04/08/23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</si>
</sst>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245204</v>
      </c>
      <c r="C7" s="9">
        <f t="shared" si="0"/>
        <v>163729</v>
      </c>
      <c r="D7" s="9">
        <f t="shared" si="0"/>
        <v>173525</v>
      </c>
      <c r="E7" s="9">
        <f t="shared" si="0"/>
        <v>44647</v>
      </c>
      <c r="F7" s="9">
        <f t="shared" si="0"/>
        <v>116752</v>
      </c>
      <c r="G7" s="9">
        <f t="shared" si="0"/>
        <v>215452</v>
      </c>
      <c r="H7" s="9">
        <f t="shared" si="0"/>
        <v>27360</v>
      </c>
      <c r="I7" s="9">
        <f t="shared" si="0"/>
        <v>144122</v>
      </c>
      <c r="J7" s="9">
        <f t="shared" si="0"/>
        <v>134512</v>
      </c>
      <c r="K7" s="9">
        <f t="shared" si="0"/>
        <v>211871</v>
      </c>
      <c r="L7" s="9">
        <f t="shared" si="0"/>
        <v>161136</v>
      </c>
      <c r="M7" s="9">
        <f t="shared" si="0"/>
        <v>74449</v>
      </c>
      <c r="N7" s="9">
        <f t="shared" si="0"/>
        <v>47621</v>
      </c>
      <c r="O7" s="9">
        <f t="shared" si="0"/>
        <v>1760380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9650</v>
      </c>
      <c r="C8" s="11">
        <f t="shared" si="1"/>
        <v>9230</v>
      </c>
      <c r="D8" s="11">
        <f t="shared" si="1"/>
        <v>5996</v>
      </c>
      <c r="E8" s="11">
        <f t="shared" si="1"/>
        <v>1699</v>
      </c>
      <c r="F8" s="11">
        <f t="shared" si="1"/>
        <v>4049</v>
      </c>
      <c r="G8" s="11">
        <f t="shared" si="1"/>
        <v>10738</v>
      </c>
      <c r="H8" s="11">
        <f t="shared" si="1"/>
        <v>1390</v>
      </c>
      <c r="I8" s="11">
        <f t="shared" si="1"/>
        <v>9361</v>
      </c>
      <c r="J8" s="11">
        <f t="shared" si="1"/>
        <v>6933</v>
      </c>
      <c r="K8" s="11">
        <f t="shared" si="1"/>
        <v>3572</v>
      </c>
      <c r="L8" s="11">
        <f t="shared" si="1"/>
        <v>2853</v>
      </c>
      <c r="M8" s="11">
        <f t="shared" si="1"/>
        <v>4021</v>
      </c>
      <c r="N8" s="11">
        <f t="shared" si="1"/>
        <v>2649</v>
      </c>
      <c r="O8" s="11">
        <f t="shared" si="1"/>
        <v>72141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9650</v>
      </c>
      <c r="C9" s="11">
        <v>9230</v>
      </c>
      <c r="D9" s="11">
        <v>5996</v>
      </c>
      <c r="E9" s="11">
        <v>1699</v>
      </c>
      <c r="F9" s="11">
        <v>4049</v>
      </c>
      <c r="G9" s="11">
        <v>10738</v>
      </c>
      <c r="H9" s="11">
        <v>1390</v>
      </c>
      <c r="I9" s="11">
        <v>9361</v>
      </c>
      <c r="J9" s="11">
        <v>6933</v>
      </c>
      <c r="K9" s="11">
        <v>3571</v>
      </c>
      <c r="L9" s="11">
        <v>2853</v>
      </c>
      <c r="M9" s="11">
        <v>4021</v>
      </c>
      <c r="N9" s="11">
        <v>2640</v>
      </c>
      <c r="O9" s="11">
        <f>SUM(B9:N9)</f>
        <v>72131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9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235554</v>
      </c>
      <c r="C11" s="13">
        <v>154499</v>
      </c>
      <c r="D11" s="13">
        <v>167529</v>
      </c>
      <c r="E11" s="13">
        <v>42948</v>
      </c>
      <c r="F11" s="13">
        <v>112703</v>
      </c>
      <c r="G11" s="13">
        <v>204714</v>
      </c>
      <c r="H11" s="13">
        <v>25970</v>
      </c>
      <c r="I11" s="13">
        <v>134761</v>
      </c>
      <c r="J11" s="13">
        <v>127579</v>
      </c>
      <c r="K11" s="13">
        <v>208299</v>
      </c>
      <c r="L11" s="13">
        <v>158283</v>
      </c>
      <c r="M11" s="13">
        <v>70428</v>
      </c>
      <c r="N11" s="13">
        <v>44972</v>
      </c>
      <c r="O11" s="11">
        <f>SUM(B11:N11)</f>
        <v>1688239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17658</v>
      </c>
      <c r="C12" s="13">
        <v>15141</v>
      </c>
      <c r="D12" s="13">
        <v>13473</v>
      </c>
      <c r="E12" s="13">
        <v>4709</v>
      </c>
      <c r="F12" s="13">
        <v>10708</v>
      </c>
      <c r="G12" s="13">
        <v>21833</v>
      </c>
      <c r="H12" s="13">
        <v>2992</v>
      </c>
      <c r="I12" s="13">
        <v>13726</v>
      </c>
      <c r="J12" s="13">
        <v>10735</v>
      </c>
      <c r="K12" s="13">
        <v>14242</v>
      </c>
      <c r="L12" s="13">
        <v>10599</v>
      </c>
      <c r="M12" s="13">
        <v>3896</v>
      </c>
      <c r="N12" s="13">
        <v>1983</v>
      </c>
      <c r="O12" s="11">
        <f>SUM(B12:N12)</f>
        <v>141695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217896</v>
      </c>
      <c r="C13" s="15">
        <f t="shared" si="2"/>
        <v>139358</v>
      </c>
      <c r="D13" s="15">
        <f t="shared" si="2"/>
        <v>154056</v>
      </c>
      <c r="E13" s="15">
        <f t="shared" si="2"/>
        <v>38239</v>
      </c>
      <c r="F13" s="15">
        <f t="shared" si="2"/>
        <v>101995</v>
      </c>
      <c r="G13" s="15">
        <f t="shared" si="2"/>
        <v>182881</v>
      </c>
      <c r="H13" s="15">
        <f t="shared" si="2"/>
        <v>22978</v>
      </c>
      <c r="I13" s="15">
        <f t="shared" si="2"/>
        <v>121035</v>
      </c>
      <c r="J13" s="15">
        <f t="shared" si="2"/>
        <v>116844</v>
      </c>
      <c r="K13" s="15">
        <f t="shared" si="2"/>
        <v>194057</v>
      </c>
      <c r="L13" s="15">
        <f t="shared" si="2"/>
        <v>147684</v>
      </c>
      <c r="M13" s="15">
        <f t="shared" si="2"/>
        <v>66532</v>
      </c>
      <c r="N13" s="15">
        <f t="shared" si="2"/>
        <v>42989</v>
      </c>
      <c r="O13" s="11">
        <f>SUM(B13:N13)</f>
        <v>1546544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1.156808226643708</v>
      </c>
      <c r="C18" s="19">
        <v>1.249256341798205</v>
      </c>
      <c r="D18" s="19">
        <v>1.338708174905614</v>
      </c>
      <c r="E18" s="19">
        <v>0.855052252989237</v>
      </c>
      <c r="F18" s="19">
        <v>1.471774657019603</v>
      </c>
      <c r="G18" s="19">
        <v>1.387795416417913</v>
      </c>
      <c r="H18" s="19">
        <v>1.589215760688345</v>
      </c>
      <c r="I18" s="19">
        <v>1.191161577771187</v>
      </c>
      <c r="J18" s="19">
        <v>1.339122357911097</v>
      </c>
      <c r="K18" s="19">
        <v>1.158576344369765</v>
      </c>
      <c r="L18" s="19">
        <v>1.25737798027256</v>
      </c>
      <c r="M18" s="19">
        <v>1.179868911671946</v>
      </c>
      <c r="N18" s="19">
        <v>1.023558267521883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931474.48</v>
      </c>
      <c r="C20" s="24">
        <f t="shared" si="3"/>
        <v>673076.47</v>
      </c>
      <c r="D20" s="24">
        <f t="shared" si="3"/>
        <v>669419.5700000002</v>
      </c>
      <c r="E20" s="24">
        <f t="shared" si="3"/>
        <v>190807.01</v>
      </c>
      <c r="F20" s="24">
        <f t="shared" si="3"/>
        <v>579086.12</v>
      </c>
      <c r="G20" s="24">
        <f t="shared" si="3"/>
        <v>832673.71</v>
      </c>
      <c r="H20" s="24">
        <f t="shared" si="3"/>
        <v>161559.38000000003</v>
      </c>
      <c r="I20" s="24">
        <f t="shared" si="3"/>
        <v>587454.84</v>
      </c>
      <c r="J20" s="24">
        <f t="shared" si="3"/>
        <v>594854.85</v>
      </c>
      <c r="K20" s="24">
        <f t="shared" si="3"/>
        <v>775072.2100000002</v>
      </c>
      <c r="L20" s="24">
        <f t="shared" si="3"/>
        <v>732273.7599999999</v>
      </c>
      <c r="M20" s="24">
        <f t="shared" si="3"/>
        <v>375780.4799999999</v>
      </c>
      <c r="N20" s="24">
        <f t="shared" si="3"/>
        <v>184701.82</v>
      </c>
      <c r="O20" s="24">
        <f>O21+O22+O23+O24+O25+O26+O27+O28+O29</f>
        <v>7288234.7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710355.99</v>
      </c>
      <c r="C21" s="28">
        <f aca="true" t="shared" si="4" ref="C21:N21">ROUND((C15+C16)*C7,2)</f>
        <v>490008.15</v>
      </c>
      <c r="D21" s="28">
        <f t="shared" si="4"/>
        <v>455451.07</v>
      </c>
      <c r="E21" s="28">
        <f t="shared" si="4"/>
        <v>200197.15</v>
      </c>
      <c r="F21" s="28">
        <f t="shared" si="4"/>
        <v>355194.61</v>
      </c>
      <c r="G21" s="28">
        <f t="shared" si="4"/>
        <v>539319.45</v>
      </c>
      <c r="H21" s="28">
        <f t="shared" si="4"/>
        <v>91951.49</v>
      </c>
      <c r="I21" s="28">
        <f t="shared" si="4"/>
        <v>428287.35</v>
      </c>
      <c r="J21" s="28">
        <f t="shared" si="4"/>
        <v>402056.37</v>
      </c>
      <c r="K21" s="28">
        <f t="shared" si="4"/>
        <v>598599.14</v>
      </c>
      <c r="L21" s="28">
        <f t="shared" si="4"/>
        <v>518374.51</v>
      </c>
      <c r="M21" s="28">
        <f t="shared" si="4"/>
        <v>276369.58</v>
      </c>
      <c r="N21" s="28">
        <f t="shared" si="4"/>
        <v>159677.98</v>
      </c>
      <c r="O21" s="28">
        <f aca="true" t="shared" si="5" ref="O21:O29">SUM(B21:N21)</f>
        <v>5225842.840000001</v>
      </c>
    </row>
    <row r="22" spans="1:23" ht="18.75" customHeight="1">
      <c r="A22" s="26" t="s">
        <v>33</v>
      </c>
      <c r="B22" s="28">
        <f>IF(B18&lt;&gt;0,ROUND((B18-1)*B21,2),0)</f>
        <v>111389.66</v>
      </c>
      <c r="C22" s="28">
        <f aca="true" t="shared" si="6" ref="C22:N22">IF(C18&lt;&gt;0,ROUND((C18-1)*C21,2),0)</f>
        <v>122137.64</v>
      </c>
      <c r="D22" s="28">
        <f t="shared" si="6"/>
        <v>154265</v>
      </c>
      <c r="E22" s="28">
        <f t="shared" si="6"/>
        <v>-29018.13</v>
      </c>
      <c r="F22" s="28">
        <f t="shared" si="6"/>
        <v>167571.82</v>
      </c>
      <c r="G22" s="28">
        <f t="shared" si="6"/>
        <v>209145.61</v>
      </c>
      <c r="H22" s="28">
        <f t="shared" si="6"/>
        <v>54179.27</v>
      </c>
      <c r="I22" s="28">
        <f t="shared" si="6"/>
        <v>81872.09</v>
      </c>
      <c r="J22" s="28">
        <f t="shared" si="6"/>
        <v>136346.3</v>
      </c>
      <c r="K22" s="28">
        <f t="shared" si="6"/>
        <v>94923.66</v>
      </c>
      <c r="L22" s="28">
        <f t="shared" si="6"/>
        <v>133418.18</v>
      </c>
      <c r="M22" s="28">
        <f t="shared" si="6"/>
        <v>49710.3</v>
      </c>
      <c r="N22" s="28">
        <f t="shared" si="6"/>
        <v>3761.74</v>
      </c>
      <c r="O22" s="28">
        <f t="shared" si="5"/>
        <v>1289703.14</v>
      </c>
      <c r="W22" s="51"/>
    </row>
    <row r="23" spans="1:15" ht="18.75" customHeight="1">
      <c r="A23" s="26" t="s">
        <v>34</v>
      </c>
      <c r="B23" s="28">
        <v>44677.43</v>
      </c>
      <c r="C23" s="28">
        <v>31921.54</v>
      </c>
      <c r="D23" s="28">
        <v>24590.18</v>
      </c>
      <c r="E23" s="28">
        <v>8699.29</v>
      </c>
      <c r="F23" s="28">
        <v>26122.02</v>
      </c>
      <c r="G23" s="28">
        <v>39118.95</v>
      </c>
      <c r="H23" s="28">
        <v>4918.69</v>
      </c>
      <c r="I23" s="28">
        <v>31329.2</v>
      </c>
      <c r="J23" s="28">
        <v>26841.54</v>
      </c>
      <c r="K23" s="28">
        <v>37598.27</v>
      </c>
      <c r="L23" s="28">
        <v>36761.13</v>
      </c>
      <c r="M23" s="28">
        <v>18389.37</v>
      </c>
      <c r="N23" s="28">
        <v>10609.43</v>
      </c>
      <c r="O23" s="28">
        <f t="shared" si="5"/>
        <v>341577.04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1224.45</v>
      </c>
      <c r="C26" s="28">
        <v>911.82</v>
      </c>
      <c r="D26" s="28">
        <v>896.19</v>
      </c>
      <c r="E26" s="28">
        <v>255.31</v>
      </c>
      <c r="F26" s="28">
        <v>773.75</v>
      </c>
      <c r="G26" s="28">
        <v>1109.82</v>
      </c>
      <c r="H26" s="28">
        <v>216.23</v>
      </c>
      <c r="I26" s="28">
        <v>765.93</v>
      </c>
      <c r="J26" s="28">
        <v>797.19</v>
      </c>
      <c r="K26" s="28">
        <v>1031.66</v>
      </c>
      <c r="L26" s="28">
        <v>971.74</v>
      </c>
      <c r="M26" s="28">
        <v>487.17</v>
      </c>
      <c r="N26" s="28">
        <v>244.92</v>
      </c>
      <c r="O26" s="28">
        <f t="shared" si="5"/>
        <v>9686.18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632.56</v>
      </c>
      <c r="K27" s="28">
        <v>812.53</v>
      </c>
      <c r="L27" s="28">
        <v>721.23</v>
      </c>
      <c r="M27" s="28">
        <v>408.22</v>
      </c>
      <c r="N27" s="28">
        <v>213.89</v>
      </c>
      <c r="O27" s="28">
        <f t="shared" si="5"/>
        <v>7557.9000000000015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-42460</v>
      </c>
      <c r="C31" s="28">
        <f aca="true" t="shared" si="7" ref="C31:O31">+C32+C34+C47+C48+C49+C54-C55</f>
        <v>-40612</v>
      </c>
      <c r="D31" s="28">
        <f t="shared" si="7"/>
        <v>-26382.4</v>
      </c>
      <c r="E31" s="28">
        <f t="shared" si="7"/>
        <v>-7475.6</v>
      </c>
      <c r="F31" s="28">
        <f t="shared" si="7"/>
        <v>-17815.6</v>
      </c>
      <c r="G31" s="28">
        <f t="shared" si="7"/>
        <v>-47247.2</v>
      </c>
      <c r="H31" s="28">
        <f t="shared" si="7"/>
        <v>-6116</v>
      </c>
      <c r="I31" s="28">
        <f t="shared" si="7"/>
        <v>-41188.4</v>
      </c>
      <c r="J31" s="28">
        <f t="shared" si="7"/>
        <v>-30505.2</v>
      </c>
      <c r="K31" s="28">
        <f t="shared" si="7"/>
        <v>-735068.24</v>
      </c>
      <c r="L31" s="28">
        <f t="shared" si="7"/>
        <v>-678553.2</v>
      </c>
      <c r="M31" s="28">
        <f t="shared" si="7"/>
        <v>-17692.4</v>
      </c>
      <c r="N31" s="28">
        <f t="shared" si="7"/>
        <v>-11616</v>
      </c>
      <c r="O31" s="28">
        <f t="shared" si="7"/>
        <v>-1702732.24</v>
      </c>
    </row>
    <row r="32" spans="1:15" ht="18.75" customHeight="1">
      <c r="A32" s="26" t="s">
        <v>38</v>
      </c>
      <c r="B32" s="29">
        <f>+B33</f>
        <v>-42460</v>
      </c>
      <c r="C32" s="29">
        <f>+C33</f>
        <v>-40612</v>
      </c>
      <c r="D32" s="29">
        <f aca="true" t="shared" si="8" ref="D32:O32">+D33</f>
        <v>-26382.4</v>
      </c>
      <c r="E32" s="29">
        <f t="shared" si="8"/>
        <v>-7475.6</v>
      </c>
      <c r="F32" s="29">
        <f t="shared" si="8"/>
        <v>-17815.6</v>
      </c>
      <c r="G32" s="29">
        <f t="shared" si="8"/>
        <v>-47247.2</v>
      </c>
      <c r="H32" s="29">
        <f t="shared" si="8"/>
        <v>-6116</v>
      </c>
      <c r="I32" s="29">
        <f t="shared" si="8"/>
        <v>-41188.4</v>
      </c>
      <c r="J32" s="29">
        <f t="shared" si="8"/>
        <v>-30505.2</v>
      </c>
      <c r="K32" s="29">
        <f t="shared" si="8"/>
        <v>-15712.4</v>
      </c>
      <c r="L32" s="29">
        <f t="shared" si="8"/>
        <v>-12553.2</v>
      </c>
      <c r="M32" s="29">
        <f t="shared" si="8"/>
        <v>-17692.4</v>
      </c>
      <c r="N32" s="29">
        <f t="shared" si="8"/>
        <v>-11616</v>
      </c>
      <c r="O32" s="29">
        <f t="shared" si="8"/>
        <v>-317376.4</v>
      </c>
    </row>
    <row r="33" spans="1:26" ht="18.75" customHeight="1">
      <c r="A33" s="27" t="s">
        <v>39</v>
      </c>
      <c r="B33" s="16">
        <f>ROUND((-B9)*$G$3,2)</f>
        <v>-42460</v>
      </c>
      <c r="C33" s="16">
        <f aca="true" t="shared" si="9" ref="C33:N33">ROUND((-C9)*$G$3,2)</f>
        <v>-40612</v>
      </c>
      <c r="D33" s="16">
        <f t="shared" si="9"/>
        <v>-26382.4</v>
      </c>
      <c r="E33" s="16">
        <f t="shared" si="9"/>
        <v>-7475.6</v>
      </c>
      <c r="F33" s="16">
        <f t="shared" si="9"/>
        <v>-17815.6</v>
      </c>
      <c r="G33" s="16">
        <f t="shared" si="9"/>
        <v>-47247.2</v>
      </c>
      <c r="H33" s="16">
        <f t="shared" si="9"/>
        <v>-6116</v>
      </c>
      <c r="I33" s="16">
        <f t="shared" si="9"/>
        <v>-41188.4</v>
      </c>
      <c r="J33" s="16">
        <f t="shared" si="9"/>
        <v>-30505.2</v>
      </c>
      <c r="K33" s="16">
        <f t="shared" si="9"/>
        <v>-15712.4</v>
      </c>
      <c r="L33" s="16">
        <f t="shared" si="9"/>
        <v>-12553.2</v>
      </c>
      <c r="M33" s="16">
        <f t="shared" si="9"/>
        <v>-17692.4</v>
      </c>
      <c r="N33" s="16">
        <f t="shared" si="9"/>
        <v>-11616</v>
      </c>
      <c r="O33" s="30">
        <f aca="true" t="shared" si="10" ref="O33:O55">SUM(B33:N33)</f>
        <v>-317376.4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-1386000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889014.48</v>
      </c>
      <c r="C53" s="34">
        <f aca="true" t="shared" si="13" ref="C53:N53">+C20+C31</f>
        <v>632464.47</v>
      </c>
      <c r="D53" s="34">
        <f t="shared" si="13"/>
        <v>643037.1700000002</v>
      </c>
      <c r="E53" s="34">
        <f t="shared" si="13"/>
        <v>183331.41</v>
      </c>
      <c r="F53" s="34">
        <f t="shared" si="13"/>
        <v>561270.52</v>
      </c>
      <c r="G53" s="34">
        <f t="shared" si="13"/>
        <v>785426.51</v>
      </c>
      <c r="H53" s="34">
        <f t="shared" si="13"/>
        <v>155443.38000000003</v>
      </c>
      <c r="I53" s="34">
        <f t="shared" si="13"/>
        <v>546266.44</v>
      </c>
      <c r="J53" s="34">
        <f t="shared" si="13"/>
        <v>564349.65</v>
      </c>
      <c r="K53" s="34">
        <f t="shared" si="13"/>
        <v>40003.970000000205</v>
      </c>
      <c r="L53" s="34">
        <f t="shared" si="13"/>
        <v>53720.55999999994</v>
      </c>
      <c r="M53" s="34">
        <f t="shared" si="13"/>
        <v>358088.0799999999</v>
      </c>
      <c r="N53" s="34">
        <f t="shared" si="13"/>
        <v>173085.82</v>
      </c>
      <c r="O53" s="34">
        <f>SUM(B53:N53)</f>
        <v>5585502.460000002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-644.16</v>
      </c>
      <c r="L55" s="31">
        <v>0</v>
      </c>
      <c r="M55" s="31">
        <v>0</v>
      </c>
      <c r="N55" s="31">
        <v>0</v>
      </c>
      <c r="O55" s="16">
        <f t="shared" si="10"/>
        <v>-644.16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889014.48</v>
      </c>
      <c r="C59" s="42">
        <f t="shared" si="14"/>
        <v>632464.47</v>
      </c>
      <c r="D59" s="42">
        <f t="shared" si="14"/>
        <v>643037.16</v>
      </c>
      <c r="E59" s="42">
        <f t="shared" si="14"/>
        <v>183331.41</v>
      </c>
      <c r="F59" s="42">
        <f t="shared" si="14"/>
        <v>561270.51</v>
      </c>
      <c r="G59" s="42">
        <f t="shared" si="14"/>
        <v>785426.51</v>
      </c>
      <c r="H59" s="42">
        <f t="shared" si="14"/>
        <v>155443.37</v>
      </c>
      <c r="I59" s="42">
        <f t="shared" si="14"/>
        <v>546266.44</v>
      </c>
      <c r="J59" s="42">
        <f t="shared" si="14"/>
        <v>564349.65</v>
      </c>
      <c r="K59" s="42">
        <f t="shared" si="14"/>
        <v>40003.97</v>
      </c>
      <c r="L59" s="42">
        <f t="shared" si="14"/>
        <v>53720.56</v>
      </c>
      <c r="M59" s="42">
        <f t="shared" si="14"/>
        <v>358088.07</v>
      </c>
      <c r="N59" s="42">
        <f t="shared" si="14"/>
        <v>173085.82</v>
      </c>
      <c r="O59" s="34">
        <f t="shared" si="14"/>
        <v>5585502.420000001</v>
      </c>
      <c r="Q59"/>
    </row>
    <row r="60" spans="1:18" ht="18.75" customHeight="1">
      <c r="A60" s="26" t="s">
        <v>54</v>
      </c>
      <c r="B60" s="42">
        <v>731305.67</v>
      </c>
      <c r="C60" s="42">
        <v>451630.57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1182936.24</v>
      </c>
      <c r="P60"/>
      <c r="Q60"/>
      <c r="R60" s="41"/>
    </row>
    <row r="61" spans="1:16" ht="18.75" customHeight="1">
      <c r="A61" s="26" t="s">
        <v>55</v>
      </c>
      <c r="B61" s="42">
        <v>157708.81</v>
      </c>
      <c r="C61" s="42">
        <v>180833.9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338542.70999999996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643037.16</v>
      </c>
      <c r="E62" s="43">
        <v>0</v>
      </c>
      <c r="F62" s="43">
        <v>0</v>
      </c>
      <c r="G62" s="43">
        <v>0</v>
      </c>
      <c r="H62" s="42">
        <v>155443.37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798480.53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183331.41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183331.41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561270.51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561270.51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785426.51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785426.51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546266.44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546266.44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564349.65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564349.65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40003.97</v>
      </c>
      <c r="L68" s="29">
        <v>53720.56</v>
      </c>
      <c r="M68" s="43">
        <v>0</v>
      </c>
      <c r="N68" s="43">
        <v>0</v>
      </c>
      <c r="O68" s="34">
        <f t="shared" si="15"/>
        <v>93724.53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358088.07</v>
      </c>
      <c r="N69" s="43">
        <v>0</v>
      </c>
      <c r="O69" s="34">
        <f t="shared" si="15"/>
        <v>358088.07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173085.82</v>
      </c>
      <c r="O70" s="46">
        <f t="shared" si="15"/>
        <v>173085.82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2023-08-03T17:10:25Z</dcterms:modified>
  <cp:category/>
  <cp:version/>
  <cp:contentType/>
  <cp:contentStatus/>
</cp:coreProperties>
</file>