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<sst xmlns="http://schemas.openxmlformats.org/spreadsheetml/2006/main" count="88" uniqueCount="85">
  <si>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</si>
  <si>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</si>
  <si>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</si>
  <si>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</si>
  <si>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</si>
  <si>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</si>
  <si>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</si>
  <si>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</si>
  <si>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</si>
  <si>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</si>
  <si>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</si>
  <si>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</si>
  <si>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</si>
  <si>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</si>
  <si>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</si>
  <si>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</si>
  <si>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</si>
  <si>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</si>
  <si>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</si>
  <si>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</si>
  <si>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</si>
  <si>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</si>
  <si>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</si>
  <si>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</si>
  <si>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</si>
  <si>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</si>
  <si>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</si>
  <si>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</si>
  <si>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</si>
  <si>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</si>
  <si>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</si>
  <si>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</si>
  <si>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</si>
  <si>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</si>
  <si>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</si>
  <si>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</si>
  <si>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</si>
  <si>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</si>
  <si>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</si>
  <si>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</si>
  <si>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</si>
  <si>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</si>
  <si>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</si>
  <si>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</si>
  <si>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</si>
  <si>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</si>
  <si>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</si>
  <si>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</si>
  <si>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</si>
  <si>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</si>
  <si>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</si>
  <si>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</si>
  <si>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</si>
  <si>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</si>
  <si>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</si>
  <si>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</si>
  <si>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</si>
  <si>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</si>
  <si>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</si>
  <si>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</si>
  <si>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</si>
  <si>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</si>
  <si>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</si>
  <si>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</si>
  <si>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</si>
  <si>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</si>
  <si>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</si>
  <si>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</si>
  <si>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</si>
  <si>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</si>
  <si>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</si>
  <si>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</si>
  <si>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</si>
  <si>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</si>
  <si>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</si>
  <si>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</si>
  <si>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</si>
  <si>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</si>
  <si>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</si>
  <si>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</si>
  <si>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</si>
  <si>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</si>
  <si>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</si>
  <si>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</si>
  <si>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28/07/23 - VENCIMENTO 04/08/23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</si>
</sst>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376472</v>
      </c>
      <c r="C7" s="9">
        <f t="shared" si="0"/>
        <v>253679</v>
      </c>
      <c r="D7" s="9">
        <f t="shared" si="0"/>
        <v>241189</v>
      </c>
      <c r="E7" s="9">
        <f t="shared" si="0"/>
        <v>65926</v>
      </c>
      <c r="F7" s="9">
        <f t="shared" si="0"/>
        <v>198978</v>
      </c>
      <c r="G7" s="9">
        <f t="shared" si="0"/>
        <v>352888</v>
      </c>
      <c r="H7" s="9">
        <f t="shared" si="0"/>
        <v>42236</v>
      </c>
      <c r="I7" s="9">
        <f t="shared" si="0"/>
        <v>271500</v>
      </c>
      <c r="J7" s="9">
        <f t="shared" si="0"/>
        <v>210193</v>
      </c>
      <c r="K7" s="9">
        <f t="shared" si="0"/>
        <v>331504</v>
      </c>
      <c r="L7" s="9">
        <f t="shared" si="0"/>
        <v>242082</v>
      </c>
      <c r="M7" s="9">
        <f t="shared" si="0"/>
        <v>127334</v>
      </c>
      <c r="N7" s="9">
        <f t="shared" si="0"/>
        <v>82508</v>
      </c>
      <c r="O7" s="9">
        <f t="shared" si="0"/>
        <v>2796489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11124</v>
      </c>
      <c r="C8" s="11">
        <f t="shared" si="1"/>
        <v>10707</v>
      </c>
      <c r="D8" s="11">
        <f t="shared" si="1"/>
        <v>6640</v>
      </c>
      <c r="E8" s="11">
        <f t="shared" si="1"/>
        <v>1863</v>
      </c>
      <c r="F8" s="11">
        <f t="shared" si="1"/>
        <v>5475</v>
      </c>
      <c r="G8" s="11">
        <f t="shared" si="1"/>
        <v>13185</v>
      </c>
      <c r="H8" s="11">
        <f t="shared" si="1"/>
        <v>1748</v>
      </c>
      <c r="I8" s="11">
        <f t="shared" si="1"/>
        <v>13763</v>
      </c>
      <c r="J8" s="11">
        <f t="shared" si="1"/>
        <v>8619</v>
      </c>
      <c r="K8" s="11">
        <f t="shared" si="1"/>
        <v>4340</v>
      </c>
      <c r="L8" s="11">
        <f t="shared" si="1"/>
        <v>3597</v>
      </c>
      <c r="M8" s="11">
        <f t="shared" si="1"/>
        <v>5433</v>
      </c>
      <c r="N8" s="11">
        <f t="shared" si="1"/>
        <v>3823</v>
      </c>
      <c r="O8" s="11">
        <f t="shared" si="1"/>
        <v>90317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11124</v>
      </c>
      <c r="C9" s="11">
        <v>10707</v>
      </c>
      <c r="D9" s="11">
        <v>6640</v>
      </c>
      <c r="E9" s="11">
        <v>1863</v>
      </c>
      <c r="F9" s="11">
        <v>5475</v>
      </c>
      <c r="G9" s="11">
        <v>13185</v>
      </c>
      <c r="H9" s="11">
        <v>1748</v>
      </c>
      <c r="I9" s="11">
        <v>13763</v>
      </c>
      <c r="J9" s="11">
        <v>8619</v>
      </c>
      <c r="K9" s="11">
        <v>4340</v>
      </c>
      <c r="L9" s="11">
        <v>3597</v>
      </c>
      <c r="M9" s="11">
        <v>5433</v>
      </c>
      <c r="N9" s="11">
        <v>3808</v>
      </c>
      <c r="O9" s="11">
        <f>SUM(B9:N9)</f>
        <v>90302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15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365348</v>
      </c>
      <c r="C11" s="13">
        <v>242972</v>
      </c>
      <c r="D11" s="13">
        <v>234549</v>
      </c>
      <c r="E11" s="13">
        <v>64063</v>
      </c>
      <c r="F11" s="13">
        <v>193503</v>
      </c>
      <c r="G11" s="13">
        <v>339703</v>
      </c>
      <c r="H11" s="13">
        <v>40488</v>
      </c>
      <c r="I11" s="13">
        <v>257737</v>
      </c>
      <c r="J11" s="13">
        <v>201574</v>
      </c>
      <c r="K11" s="13">
        <v>327164</v>
      </c>
      <c r="L11" s="13">
        <v>238485</v>
      </c>
      <c r="M11" s="13">
        <v>121901</v>
      </c>
      <c r="N11" s="13">
        <v>78685</v>
      </c>
      <c r="O11" s="11">
        <f>SUM(B11:N11)</f>
        <v>2706172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27686</v>
      </c>
      <c r="C12" s="13">
        <v>23132</v>
      </c>
      <c r="D12" s="13">
        <v>18583</v>
      </c>
      <c r="E12" s="13">
        <v>7109</v>
      </c>
      <c r="F12" s="13">
        <v>18517</v>
      </c>
      <c r="G12" s="13">
        <v>34389</v>
      </c>
      <c r="H12" s="13">
        <v>4310</v>
      </c>
      <c r="I12" s="13">
        <v>25431</v>
      </c>
      <c r="J12" s="13">
        <v>18137</v>
      </c>
      <c r="K12" s="13">
        <v>22481</v>
      </c>
      <c r="L12" s="13">
        <v>16756</v>
      </c>
      <c r="M12" s="13">
        <v>6390</v>
      </c>
      <c r="N12" s="13">
        <v>3485</v>
      </c>
      <c r="O12" s="11">
        <f>SUM(B12:N12)</f>
        <v>226406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337662</v>
      </c>
      <c r="C13" s="15">
        <f t="shared" si="2"/>
        <v>219840</v>
      </c>
      <c r="D13" s="15">
        <f t="shared" si="2"/>
        <v>215966</v>
      </c>
      <c r="E13" s="15">
        <f t="shared" si="2"/>
        <v>56954</v>
      </c>
      <c r="F13" s="15">
        <f t="shared" si="2"/>
        <v>174986</v>
      </c>
      <c r="G13" s="15">
        <f t="shared" si="2"/>
        <v>305314</v>
      </c>
      <c r="H13" s="15">
        <f t="shared" si="2"/>
        <v>36178</v>
      </c>
      <c r="I13" s="15">
        <f t="shared" si="2"/>
        <v>232306</v>
      </c>
      <c r="J13" s="15">
        <f t="shared" si="2"/>
        <v>183437</v>
      </c>
      <c r="K13" s="15">
        <f t="shared" si="2"/>
        <v>304683</v>
      </c>
      <c r="L13" s="15">
        <f t="shared" si="2"/>
        <v>221729</v>
      </c>
      <c r="M13" s="15">
        <f t="shared" si="2"/>
        <v>115511</v>
      </c>
      <c r="N13" s="15">
        <f t="shared" si="2"/>
        <v>75200</v>
      </c>
      <c r="O13" s="11">
        <f>SUM(B13:N13)</f>
        <v>2479766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1.145832839099371</v>
      </c>
      <c r="C18" s="19">
        <v>1.217511876132848</v>
      </c>
      <c r="D18" s="19">
        <v>1.293801541730459</v>
      </c>
      <c r="E18" s="19">
        <v>0.850621703134116</v>
      </c>
      <c r="F18" s="19">
        <v>1.46792357873985</v>
      </c>
      <c r="G18" s="19">
        <v>1.385696138030175</v>
      </c>
      <c r="H18" s="19">
        <v>1.552297009182128</v>
      </c>
      <c r="I18" s="19">
        <v>1.187523023042604</v>
      </c>
      <c r="J18" s="19">
        <v>1.311298256865158</v>
      </c>
      <c r="K18" s="19">
        <v>1.153447790344082</v>
      </c>
      <c r="L18" s="19">
        <v>1.233342221982818</v>
      </c>
      <c r="M18" s="19">
        <v>1.161274998233136</v>
      </c>
      <c r="N18" s="19">
        <v>1.027608903828105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1383574.5</v>
      </c>
      <c r="C20" s="24">
        <f t="shared" si="3"/>
        <v>999575.85</v>
      </c>
      <c r="D20" s="24">
        <f t="shared" si="3"/>
        <v>887181.4900000001</v>
      </c>
      <c r="E20" s="24">
        <f t="shared" si="3"/>
        <v>275195.32999999996</v>
      </c>
      <c r="F20" s="24">
        <f t="shared" si="3"/>
        <v>961245.0800000001</v>
      </c>
      <c r="G20" s="24">
        <f t="shared" si="3"/>
        <v>1336238.1099999996</v>
      </c>
      <c r="H20" s="24">
        <f t="shared" si="3"/>
        <v>237290.93000000002</v>
      </c>
      <c r="I20" s="24">
        <f t="shared" si="3"/>
        <v>1052650.85</v>
      </c>
      <c r="J20" s="24">
        <f t="shared" si="3"/>
        <v>893409.3300000001</v>
      </c>
      <c r="K20" s="24">
        <f t="shared" si="3"/>
        <v>1185673.5299999998</v>
      </c>
      <c r="L20" s="24">
        <f t="shared" si="3"/>
        <v>1060233.3</v>
      </c>
      <c r="M20" s="24">
        <f t="shared" si="3"/>
        <v>607458.93</v>
      </c>
      <c r="N20" s="24">
        <f t="shared" si="3"/>
        <v>311531.55000000005</v>
      </c>
      <c r="O20" s="24">
        <f>O21+O22+O23+O24+O25+O26+O27+O28+O29</f>
        <v>11191258.780000003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1090639.38</v>
      </c>
      <c r="C21" s="28">
        <f aca="true" t="shared" si="4" ref="C21:N21">ROUND((C15+C16)*C7,2)</f>
        <v>759210.51</v>
      </c>
      <c r="D21" s="28">
        <f t="shared" si="4"/>
        <v>633048.77</v>
      </c>
      <c r="E21" s="28">
        <f t="shared" si="4"/>
        <v>295612.18</v>
      </c>
      <c r="F21" s="28">
        <f t="shared" si="4"/>
        <v>605350.77</v>
      </c>
      <c r="G21" s="28">
        <f t="shared" si="4"/>
        <v>883349.24</v>
      </c>
      <c r="H21" s="28">
        <f t="shared" si="4"/>
        <v>141946.75</v>
      </c>
      <c r="I21" s="28">
        <f t="shared" si="4"/>
        <v>806816.55</v>
      </c>
      <c r="J21" s="28">
        <f t="shared" si="4"/>
        <v>628266.88</v>
      </c>
      <c r="K21" s="28">
        <f t="shared" si="4"/>
        <v>936598.25</v>
      </c>
      <c r="L21" s="28">
        <f t="shared" si="4"/>
        <v>778777.79</v>
      </c>
      <c r="M21" s="28">
        <f t="shared" si="4"/>
        <v>472689.27</v>
      </c>
      <c r="N21" s="28">
        <f t="shared" si="4"/>
        <v>276657.57</v>
      </c>
      <c r="O21" s="28">
        <f aca="true" t="shared" si="5" ref="O21:O29">SUM(B21:N21)</f>
        <v>8308963.91</v>
      </c>
    </row>
    <row r="22" spans="1:23" ht="18.75" customHeight="1">
      <c r="A22" s="26" t="s">
        <v>33</v>
      </c>
      <c r="B22" s="28">
        <f>IF(B18&lt;&gt;0,ROUND((B18-1)*B21,2),0)</f>
        <v>159051.04</v>
      </c>
      <c r="C22" s="28">
        <f aca="true" t="shared" si="6" ref="C22:N22">IF(C18&lt;&gt;0,ROUND((C18-1)*C21,2),0)</f>
        <v>165137.3</v>
      </c>
      <c r="D22" s="28">
        <f t="shared" si="6"/>
        <v>185990.7</v>
      </c>
      <c r="E22" s="28">
        <f t="shared" si="6"/>
        <v>-44158.04</v>
      </c>
      <c r="F22" s="28">
        <f t="shared" si="6"/>
        <v>283257.9</v>
      </c>
      <c r="G22" s="28">
        <f t="shared" si="6"/>
        <v>340704.39</v>
      </c>
      <c r="H22" s="28">
        <f t="shared" si="6"/>
        <v>78396.77</v>
      </c>
      <c r="I22" s="28">
        <f t="shared" si="6"/>
        <v>151296.68</v>
      </c>
      <c r="J22" s="28">
        <f t="shared" si="6"/>
        <v>195578.38</v>
      </c>
      <c r="K22" s="28">
        <f t="shared" si="6"/>
        <v>143718.93</v>
      </c>
      <c r="L22" s="28">
        <f t="shared" si="6"/>
        <v>181721.74</v>
      </c>
      <c r="M22" s="28">
        <f t="shared" si="6"/>
        <v>76232.96</v>
      </c>
      <c r="N22" s="28">
        <f t="shared" si="6"/>
        <v>7638.21</v>
      </c>
      <c r="O22" s="28">
        <f t="shared" si="5"/>
        <v>1924566.96</v>
      </c>
      <c r="W22" s="51"/>
    </row>
    <row r="23" spans="1:15" ht="18.75" customHeight="1">
      <c r="A23" s="26" t="s">
        <v>34</v>
      </c>
      <c r="B23" s="28">
        <v>68968.15</v>
      </c>
      <c r="C23" s="28">
        <v>46328.32</v>
      </c>
      <c r="D23" s="28">
        <v>33221.48</v>
      </c>
      <c r="E23" s="28">
        <v>12848.96</v>
      </c>
      <c r="F23" s="28">
        <v>42443.95</v>
      </c>
      <c r="G23" s="28">
        <v>67141.67</v>
      </c>
      <c r="H23" s="28">
        <v>6466.13</v>
      </c>
      <c r="I23" s="28">
        <v>48506.29</v>
      </c>
      <c r="J23" s="28">
        <v>40036.79</v>
      </c>
      <c r="K23" s="28">
        <v>61496.39</v>
      </c>
      <c r="L23" s="28">
        <v>56146.69</v>
      </c>
      <c r="M23" s="28">
        <v>27235.89</v>
      </c>
      <c r="N23" s="28">
        <v>16577.92</v>
      </c>
      <c r="O23" s="28">
        <f t="shared" si="5"/>
        <v>527418.63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802.4</v>
      </c>
      <c r="D26" s="28">
        <v>703.41</v>
      </c>
      <c r="E26" s="28">
        <v>218.84</v>
      </c>
      <c r="F26" s="28">
        <v>768.54</v>
      </c>
      <c r="G26" s="28">
        <v>1062.93</v>
      </c>
      <c r="H26" s="28">
        <v>187.58</v>
      </c>
      <c r="I26" s="28">
        <v>831.06</v>
      </c>
      <c r="J26" s="28">
        <v>713.83</v>
      </c>
      <c r="K26" s="28">
        <v>940.48</v>
      </c>
      <c r="L26" s="28">
        <v>838.88</v>
      </c>
      <c r="M26" s="28">
        <v>476.75</v>
      </c>
      <c r="N26" s="28">
        <v>250.1</v>
      </c>
      <c r="O26" s="28">
        <f t="shared" si="5"/>
        <v>8883.78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812.53</v>
      </c>
      <c r="L27" s="28">
        <v>721.23</v>
      </c>
      <c r="M27" s="28">
        <v>408.22</v>
      </c>
      <c r="N27" s="28">
        <v>213.89</v>
      </c>
      <c r="O27" s="28">
        <f t="shared" si="5"/>
        <v>7557.9000000000015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-49737.6</v>
      </c>
      <c r="C31" s="28">
        <f aca="true" t="shared" si="7" ref="C31:O31">+C32+C34+C47+C48+C49+C54-C55</f>
        <v>-47902.8</v>
      </c>
      <c r="D31" s="28">
        <f t="shared" si="7"/>
        <v>-29216</v>
      </c>
      <c r="E31" s="28">
        <f t="shared" si="7"/>
        <v>-8989.2</v>
      </c>
      <c r="F31" s="28">
        <f t="shared" si="7"/>
        <v>-28248</v>
      </c>
      <c r="G31" s="28">
        <f t="shared" si="7"/>
        <v>-61578</v>
      </c>
      <c r="H31" s="28">
        <f t="shared" si="7"/>
        <v>-7691.2</v>
      </c>
      <c r="I31" s="28">
        <f t="shared" si="7"/>
        <v>-60557.2</v>
      </c>
      <c r="J31" s="28">
        <f t="shared" si="7"/>
        <v>-37923.6</v>
      </c>
      <c r="K31" s="28">
        <f t="shared" si="7"/>
        <v>-19096</v>
      </c>
      <c r="L31" s="28">
        <f t="shared" si="7"/>
        <v>-15826.8</v>
      </c>
      <c r="M31" s="28">
        <f t="shared" si="7"/>
        <v>-23905.2</v>
      </c>
      <c r="N31" s="28">
        <f t="shared" si="7"/>
        <v>-19131.2</v>
      </c>
      <c r="O31" s="28">
        <f t="shared" si="7"/>
        <v>-409802.8</v>
      </c>
    </row>
    <row r="32" spans="1:15" ht="18.75" customHeight="1">
      <c r="A32" s="26" t="s">
        <v>38</v>
      </c>
      <c r="B32" s="29">
        <f>+B33</f>
        <v>-48945.6</v>
      </c>
      <c r="C32" s="29">
        <f>+C33</f>
        <v>-47110.8</v>
      </c>
      <c r="D32" s="29">
        <f aca="true" t="shared" si="8" ref="D32:O32">+D33</f>
        <v>-29216</v>
      </c>
      <c r="E32" s="29">
        <f t="shared" si="8"/>
        <v>-8197.2</v>
      </c>
      <c r="F32" s="29">
        <f t="shared" si="8"/>
        <v>-24090</v>
      </c>
      <c r="G32" s="29">
        <f t="shared" si="8"/>
        <v>-58014</v>
      </c>
      <c r="H32" s="29">
        <f t="shared" si="8"/>
        <v>-7691.2</v>
      </c>
      <c r="I32" s="29">
        <f t="shared" si="8"/>
        <v>-60557.2</v>
      </c>
      <c r="J32" s="29">
        <f t="shared" si="8"/>
        <v>-37923.6</v>
      </c>
      <c r="K32" s="29">
        <f t="shared" si="8"/>
        <v>-19096</v>
      </c>
      <c r="L32" s="29">
        <f t="shared" si="8"/>
        <v>-15826.8</v>
      </c>
      <c r="M32" s="29">
        <f t="shared" si="8"/>
        <v>-23905.2</v>
      </c>
      <c r="N32" s="29">
        <f t="shared" si="8"/>
        <v>-16755.2</v>
      </c>
      <c r="O32" s="29">
        <f t="shared" si="8"/>
        <v>-397328.8</v>
      </c>
    </row>
    <row r="33" spans="1:26" ht="18.75" customHeight="1">
      <c r="A33" s="27" t="s">
        <v>39</v>
      </c>
      <c r="B33" s="16">
        <f>ROUND((-B9)*$G$3,2)</f>
        <v>-48945.6</v>
      </c>
      <c r="C33" s="16">
        <f aca="true" t="shared" si="9" ref="C33:N33">ROUND((-C9)*$G$3,2)</f>
        <v>-47110.8</v>
      </c>
      <c r="D33" s="16">
        <f t="shared" si="9"/>
        <v>-29216</v>
      </c>
      <c r="E33" s="16">
        <f t="shared" si="9"/>
        <v>-8197.2</v>
      </c>
      <c r="F33" s="16">
        <f t="shared" si="9"/>
        <v>-24090</v>
      </c>
      <c r="G33" s="16">
        <f t="shared" si="9"/>
        <v>-58014</v>
      </c>
      <c r="H33" s="16">
        <f t="shared" si="9"/>
        <v>-7691.2</v>
      </c>
      <c r="I33" s="16">
        <f t="shared" si="9"/>
        <v>-60557.2</v>
      </c>
      <c r="J33" s="16">
        <f t="shared" si="9"/>
        <v>-37923.6</v>
      </c>
      <c r="K33" s="16">
        <f t="shared" si="9"/>
        <v>-19096</v>
      </c>
      <c r="L33" s="16">
        <f t="shared" si="9"/>
        <v>-15826.8</v>
      </c>
      <c r="M33" s="16">
        <f t="shared" si="9"/>
        <v>-23905.2</v>
      </c>
      <c r="N33" s="16">
        <f t="shared" si="9"/>
        <v>-16755.2</v>
      </c>
      <c r="O33" s="30">
        <f aca="true" t="shared" si="10" ref="O33:O55">SUM(B33:N33)</f>
        <v>-397328.8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-792</v>
      </c>
      <c r="C34" s="29">
        <f aca="true" t="shared" si="11" ref="C34:O34">SUM(C35:C45)</f>
        <v>-792</v>
      </c>
      <c r="D34" s="29">
        <f t="shared" si="11"/>
        <v>0</v>
      </c>
      <c r="E34" s="29">
        <f t="shared" si="11"/>
        <v>-792</v>
      </c>
      <c r="F34" s="29">
        <f t="shared" si="11"/>
        <v>-4158</v>
      </c>
      <c r="G34" s="29">
        <f t="shared" si="11"/>
        <v>-3564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-2376</v>
      </c>
      <c r="O34" s="29">
        <f t="shared" si="11"/>
        <v>-12474</v>
      </c>
    </row>
    <row r="35" spans="1:26" ht="18.75" customHeight="1">
      <c r="A35" s="27" t="s">
        <v>41</v>
      </c>
      <c r="B35" s="31">
        <v>-792</v>
      </c>
      <c r="C35" s="31">
        <v>-792</v>
      </c>
      <c r="D35" s="31">
        <v>0</v>
      </c>
      <c r="E35" s="31">
        <v>-792</v>
      </c>
      <c r="F35" s="31">
        <v>-4158</v>
      </c>
      <c r="G35" s="31">
        <v>-3564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-2376</v>
      </c>
      <c r="O35" s="31">
        <f t="shared" si="10"/>
        <v>-12474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1333836.9</v>
      </c>
      <c r="C53" s="34">
        <f aca="true" t="shared" si="13" ref="C53:N53">+C20+C31</f>
        <v>951673.0499999999</v>
      </c>
      <c r="D53" s="34">
        <f t="shared" si="13"/>
        <v>857965.4900000001</v>
      </c>
      <c r="E53" s="34">
        <f t="shared" si="13"/>
        <v>266206.12999999995</v>
      </c>
      <c r="F53" s="34">
        <f t="shared" si="13"/>
        <v>932997.0800000001</v>
      </c>
      <c r="G53" s="34">
        <f t="shared" si="13"/>
        <v>1274660.1099999996</v>
      </c>
      <c r="H53" s="34">
        <f t="shared" si="13"/>
        <v>229599.73</v>
      </c>
      <c r="I53" s="34">
        <f t="shared" si="13"/>
        <v>992093.6500000001</v>
      </c>
      <c r="J53" s="34">
        <f t="shared" si="13"/>
        <v>855485.7300000001</v>
      </c>
      <c r="K53" s="34">
        <f t="shared" si="13"/>
        <v>1166577.5299999998</v>
      </c>
      <c r="L53" s="34">
        <f t="shared" si="13"/>
        <v>1044406.5</v>
      </c>
      <c r="M53" s="34">
        <f t="shared" si="13"/>
        <v>583553.7300000001</v>
      </c>
      <c r="N53" s="34">
        <f t="shared" si="13"/>
        <v>292400.35000000003</v>
      </c>
      <c r="O53" s="34">
        <f>SUM(B53:N53)</f>
        <v>10781455.98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1333836.9100000001</v>
      </c>
      <c r="C59" s="42">
        <f t="shared" si="14"/>
        <v>951673.0499999999</v>
      </c>
      <c r="D59" s="42">
        <f t="shared" si="14"/>
        <v>857965.49</v>
      </c>
      <c r="E59" s="42">
        <f t="shared" si="14"/>
        <v>266206.12</v>
      </c>
      <c r="F59" s="42">
        <f t="shared" si="14"/>
        <v>932997.08</v>
      </c>
      <c r="G59" s="42">
        <f t="shared" si="14"/>
        <v>1274660.11</v>
      </c>
      <c r="H59" s="42">
        <f t="shared" si="14"/>
        <v>229599.72</v>
      </c>
      <c r="I59" s="42">
        <f t="shared" si="14"/>
        <v>992093.65</v>
      </c>
      <c r="J59" s="42">
        <f t="shared" si="14"/>
        <v>855485.73</v>
      </c>
      <c r="K59" s="42">
        <f t="shared" si="14"/>
        <v>1166577.53</v>
      </c>
      <c r="L59" s="42">
        <f t="shared" si="14"/>
        <v>1044406.5</v>
      </c>
      <c r="M59" s="42">
        <f t="shared" si="14"/>
        <v>583553.73</v>
      </c>
      <c r="N59" s="42">
        <f t="shared" si="14"/>
        <v>292400.36</v>
      </c>
      <c r="O59" s="34">
        <f t="shared" si="14"/>
        <v>10781455.98</v>
      </c>
      <c r="Q59"/>
    </row>
    <row r="60" spans="1:18" ht="18.75" customHeight="1">
      <c r="A60" s="26" t="s">
        <v>54</v>
      </c>
      <c r="B60" s="42">
        <v>1091611.84</v>
      </c>
      <c r="C60" s="42">
        <v>676034.2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1767646.04</v>
      </c>
      <c r="P60"/>
      <c r="Q60"/>
      <c r="R60" s="41"/>
    </row>
    <row r="61" spans="1:16" ht="18.75" customHeight="1">
      <c r="A61" s="26" t="s">
        <v>55</v>
      </c>
      <c r="B61" s="42">
        <v>242225.07</v>
      </c>
      <c r="C61" s="42">
        <v>275638.85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517863.92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857965.49</v>
      </c>
      <c r="E62" s="43">
        <v>0</v>
      </c>
      <c r="F62" s="43">
        <v>0</v>
      </c>
      <c r="G62" s="43">
        <v>0</v>
      </c>
      <c r="H62" s="42">
        <v>229599.72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1087565.21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266206.12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266206.12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932997.08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932997.08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1274660.11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1274660.11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992093.65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992093.65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855485.73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855485.73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1166577.53</v>
      </c>
      <c r="L68" s="29">
        <v>1044406.5</v>
      </c>
      <c r="M68" s="43">
        <v>0</v>
      </c>
      <c r="N68" s="43">
        <v>0</v>
      </c>
      <c r="O68" s="34">
        <f t="shared" si="15"/>
        <v>2210984.0300000003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583553.73</v>
      </c>
      <c r="N69" s="43">
        <v>0</v>
      </c>
      <c r="O69" s="34">
        <f t="shared" si="15"/>
        <v>583553.73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292400.36</v>
      </c>
      <c r="O70" s="46">
        <f t="shared" si="15"/>
        <v>292400.36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2023-08-03T16:53:31Z</dcterms:modified>
  <cp:category/>
  <cp:version/>
  <cp:contentType/>
  <cp:contentStatus/>
</cp:coreProperties>
</file>