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<sst xmlns="http://schemas.openxmlformats.org/spreadsheetml/2006/main" count="88" uniqueCount="85">
  <si>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</si>
  <si>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</si>
  <si>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</si>
  <si>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</si>
  <si>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</si>
  <si>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</si>
  <si>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</si>
  <si>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</si>
  <si>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</si>
  <si>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</si>
  <si>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</si>
  <si>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</si>
  <si>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</si>
  <si>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</si>
  <si>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</si>
  <si>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</si>
  <si>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</si>
  <si>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</si>
  <si>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</si>
  <si>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</si>
  <si>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</si>
  <si>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</si>
  <si>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</si>
  <si>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</si>
  <si>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</si>
  <si>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</si>
  <si>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</si>
  <si>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</si>
  <si>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</si>
  <si>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</si>
  <si>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</si>
  <si>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</si>
  <si>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</si>
  <si>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</si>
  <si>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</si>
  <si>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</si>
  <si>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</si>
  <si>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</si>
  <si>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</si>
  <si>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</si>
  <si>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</si>
  <si>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</si>
  <si>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</si>
  <si>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</si>
  <si>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</si>
  <si>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</si>
  <si>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</si>
  <si>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</si>
  <si>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</si>
  <si>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</si>
  <si>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</si>
  <si>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</si>
  <si>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</si>
  <si>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</si>
  <si>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</si>
  <si>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</si>
  <si>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</si>
  <si>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</si>
  <si>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</si>
  <si>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</si>
  <si>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</si>
  <si>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</si>
  <si>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</si>
  <si>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</si>
  <si>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</si>
  <si>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</si>
  <si>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</si>
  <si>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</si>
  <si>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</si>
  <si>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</si>
  <si>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</si>
  <si>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</si>
  <si>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</si>
  <si>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</si>
  <si>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</si>
  <si>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</si>
  <si>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</si>
  <si>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</si>
  <si>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</si>
  <si>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</si>
  <si>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</si>
  <si>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</si>
  <si>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</si>
  <si>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</si>
  <si>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26/07/23 - VENCIMENTO 02/08/23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</si>
</sst>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914400</xdr:colOff>
      <xdr:row>77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380527</v>
      </c>
      <c r="C7" s="9">
        <f t="shared" si="0"/>
        <v>259347</v>
      </c>
      <c r="D7" s="9">
        <f t="shared" si="0"/>
        <v>245885</v>
      </c>
      <c r="E7" s="9">
        <f t="shared" si="0"/>
        <v>68027</v>
      </c>
      <c r="F7" s="9">
        <f t="shared" si="0"/>
        <v>208546</v>
      </c>
      <c r="G7" s="9">
        <f t="shared" si="0"/>
        <v>363073</v>
      </c>
      <c r="H7" s="9">
        <f t="shared" si="0"/>
        <v>40926</v>
      </c>
      <c r="I7" s="9">
        <f t="shared" si="0"/>
        <v>292424</v>
      </c>
      <c r="J7" s="9">
        <f t="shared" si="0"/>
        <v>213574</v>
      </c>
      <c r="K7" s="9">
        <f t="shared" si="0"/>
        <v>335929</v>
      </c>
      <c r="L7" s="9">
        <f t="shared" si="0"/>
        <v>251032</v>
      </c>
      <c r="M7" s="9">
        <f t="shared" si="0"/>
        <v>128275</v>
      </c>
      <c r="N7" s="9">
        <f t="shared" si="0"/>
        <v>63420</v>
      </c>
      <c r="O7" s="9">
        <f t="shared" si="0"/>
        <v>2850985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10368</v>
      </c>
      <c r="C8" s="11">
        <f t="shared" si="1"/>
        <v>10490</v>
      </c>
      <c r="D8" s="11">
        <f t="shared" si="1"/>
        <v>5904</v>
      </c>
      <c r="E8" s="11">
        <f t="shared" si="1"/>
        <v>1858</v>
      </c>
      <c r="F8" s="11">
        <f t="shared" si="1"/>
        <v>5431</v>
      </c>
      <c r="G8" s="11">
        <f t="shared" si="1"/>
        <v>12392</v>
      </c>
      <c r="H8" s="11">
        <f t="shared" si="1"/>
        <v>1490</v>
      </c>
      <c r="I8" s="11">
        <f t="shared" si="1"/>
        <v>13351</v>
      </c>
      <c r="J8" s="11">
        <f t="shared" si="1"/>
        <v>8342</v>
      </c>
      <c r="K8" s="11">
        <f t="shared" si="1"/>
        <v>4155</v>
      </c>
      <c r="L8" s="11">
        <f t="shared" si="1"/>
        <v>3654</v>
      </c>
      <c r="M8" s="11">
        <f t="shared" si="1"/>
        <v>5131</v>
      </c>
      <c r="N8" s="11">
        <f t="shared" si="1"/>
        <v>2922</v>
      </c>
      <c r="O8" s="11">
        <f t="shared" si="1"/>
        <v>85488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10368</v>
      </c>
      <c r="C9" s="11">
        <v>10490</v>
      </c>
      <c r="D9" s="11">
        <v>5904</v>
      </c>
      <c r="E9" s="11">
        <v>1858</v>
      </c>
      <c r="F9" s="11">
        <v>5431</v>
      </c>
      <c r="G9" s="11">
        <v>12392</v>
      </c>
      <c r="H9" s="11">
        <v>1490</v>
      </c>
      <c r="I9" s="11">
        <v>13351</v>
      </c>
      <c r="J9" s="11">
        <v>8342</v>
      </c>
      <c r="K9" s="11">
        <v>4154</v>
      </c>
      <c r="L9" s="11">
        <v>3654</v>
      </c>
      <c r="M9" s="11">
        <v>5131</v>
      </c>
      <c r="N9" s="11">
        <v>2913</v>
      </c>
      <c r="O9" s="11">
        <f>SUM(B9:N9)</f>
        <v>85478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0</v>
      </c>
      <c r="M10" s="13">
        <v>0</v>
      </c>
      <c r="N10" s="13">
        <v>9</v>
      </c>
      <c r="O10" s="11">
        <f>SUM(B10:N10)</f>
        <v>10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370159</v>
      </c>
      <c r="C11" s="13">
        <v>248857</v>
      </c>
      <c r="D11" s="13">
        <v>239981</v>
      </c>
      <c r="E11" s="13">
        <v>66169</v>
      </c>
      <c r="F11" s="13">
        <v>203115</v>
      </c>
      <c r="G11" s="13">
        <v>350681</v>
      </c>
      <c r="H11" s="13">
        <v>39436</v>
      </c>
      <c r="I11" s="13">
        <v>279073</v>
      </c>
      <c r="J11" s="13">
        <v>205232</v>
      </c>
      <c r="K11" s="13">
        <v>331774</v>
      </c>
      <c r="L11" s="13">
        <v>247378</v>
      </c>
      <c r="M11" s="13">
        <v>123144</v>
      </c>
      <c r="N11" s="13">
        <v>60498</v>
      </c>
      <c r="O11" s="11">
        <f>SUM(B11:N11)</f>
        <v>2765497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27556</v>
      </c>
      <c r="C12" s="13">
        <v>23837</v>
      </c>
      <c r="D12" s="13">
        <v>18136</v>
      </c>
      <c r="E12" s="13">
        <v>7292</v>
      </c>
      <c r="F12" s="13">
        <v>19567</v>
      </c>
      <c r="G12" s="13">
        <v>35637</v>
      </c>
      <c r="H12" s="13">
        <v>4133</v>
      </c>
      <c r="I12" s="13">
        <v>27906</v>
      </c>
      <c r="J12" s="13">
        <v>18675</v>
      </c>
      <c r="K12" s="13">
        <v>23012</v>
      </c>
      <c r="L12" s="13">
        <v>17288</v>
      </c>
      <c r="M12" s="13">
        <v>6580</v>
      </c>
      <c r="N12" s="13">
        <v>2868</v>
      </c>
      <c r="O12" s="11">
        <f>SUM(B12:N12)</f>
        <v>232487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342603</v>
      </c>
      <c r="C13" s="15">
        <f t="shared" si="2"/>
        <v>225020</v>
      </c>
      <c r="D13" s="15">
        <f t="shared" si="2"/>
        <v>221845</v>
      </c>
      <c r="E13" s="15">
        <f t="shared" si="2"/>
        <v>58877</v>
      </c>
      <c r="F13" s="15">
        <f t="shared" si="2"/>
        <v>183548</v>
      </c>
      <c r="G13" s="15">
        <f t="shared" si="2"/>
        <v>315044</v>
      </c>
      <c r="H13" s="15">
        <f t="shared" si="2"/>
        <v>35303</v>
      </c>
      <c r="I13" s="15">
        <f t="shared" si="2"/>
        <v>251167</v>
      </c>
      <c r="J13" s="15">
        <f t="shared" si="2"/>
        <v>186557</v>
      </c>
      <c r="K13" s="15">
        <f t="shared" si="2"/>
        <v>308762</v>
      </c>
      <c r="L13" s="15">
        <f t="shared" si="2"/>
        <v>230090</v>
      </c>
      <c r="M13" s="15">
        <f t="shared" si="2"/>
        <v>116564</v>
      </c>
      <c r="N13" s="15">
        <f t="shared" si="2"/>
        <v>57630</v>
      </c>
      <c r="O13" s="11">
        <f>SUM(B13:N13)</f>
        <v>2533010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1.130688339032349</v>
      </c>
      <c r="C18" s="19">
        <v>1.177626376294924</v>
      </c>
      <c r="D18" s="19">
        <v>1.268931223277193</v>
      </c>
      <c r="E18" s="19">
        <v>0.811175969450865</v>
      </c>
      <c r="F18" s="19">
        <v>1.389636633885049</v>
      </c>
      <c r="G18" s="19">
        <v>1.34484324828311</v>
      </c>
      <c r="H18" s="19">
        <v>1.56469952388721</v>
      </c>
      <c r="I18" s="19">
        <v>1.075227388020965</v>
      </c>
      <c r="J18" s="19">
        <v>1.279185962676014</v>
      </c>
      <c r="K18" s="19">
        <v>1.130626548909902</v>
      </c>
      <c r="L18" s="19">
        <v>1.19031403874494</v>
      </c>
      <c r="M18" s="19">
        <v>1.153632437469678</v>
      </c>
      <c r="N18" s="19">
        <v>1.271702286061472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1380110.62</v>
      </c>
      <c r="C20" s="24">
        <f t="shared" si="3"/>
        <v>987478.7499999999</v>
      </c>
      <c r="D20" s="24">
        <f t="shared" si="3"/>
        <v>887013.9700000001</v>
      </c>
      <c r="E20" s="24">
        <f t="shared" si="3"/>
        <v>270728.67</v>
      </c>
      <c r="F20" s="24">
        <f t="shared" si="3"/>
        <v>954316.3300000001</v>
      </c>
      <c r="G20" s="24">
        <f t="shared" si="3"/>
        <v>1333712.5199999998</v>
      </c>
      <c r="H20" s="24">
        <f t="shared" si="3"/>
        <v>232156.65000000002</v>
      </c>
      <c r="I20" s="24">
        <f t="shared" si="3"/>
        <v>1028347.8600000001</v>
      </c>
      <c r="J20" s="24">
        <f t="shared" si="3"/>
        <v>885768.86</v>
      </c>
      <c r="K20" s="24">
        <f t="shared" si="3"/>
        <v>1178037.3799999997</v>
      </c>
      <c r="L20" s="24">
        <f t="shared" si="3"/>
        <v>1060547.75</v>
      </c>
      <c r="M20" s="24">
        <f t="shared" si="3"/>
        <v>608312.42</v>
      </c>
      <c r="N20" s="24">
        <f t="shared" si="3"/>
        <v>297703.7300000001</v>
      </c>
      <c r="O20" s="24">
        <f>O21+O22+O23+O24+O25+O26+O27+O28+O29</f>
        <v>11104235.510000002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1102386.72</v>
      </c>
      <c r="C21" s="28">
        <f aca="true" t="shared" si="4" ref="C21:N21">ROUND((C15+C16)*C7,2)</f>
        <v>776173.7</v>
      </c>
      <c r="D21" s="28">
        <f t="shared" si="4"/>
        <v>645374.36</v>
      </c>
      <c r="E21" s="28">
        <f t="shared" si="4"/>
        <v>305033.07</v>
      </c>
      <c r="F21" s="28">
        <f t="shared" si="4"/>
        <v>634459.5</v>
      </c>
      <c r="G21" s="28">
        <f t="shared" si="4"/>
        <v>908844.33</v>
      </c>
      <c r="H21" s="28">
        <f t="shared" si="4"/>
        <v>137544.1</v>
      </c>
      <c r="I21" s="28">
        <f t="shared" si="4"/>
        <v>868996.4</v>
      </c>
      <c r="J21" s="28">
        <f t="shared" si="4"/>
        <v>638372.69</v>
      </c>
      <c r="K21" s="28">
        <f t="shared" si="4"/>
        <v>949100.2</v>
      </c>
      <c r="L21" s="28">
        <f t="shared" si="4"/>
        <v>807569.94</v>
      </c>
      <c r="M21" s="28">
        <f t="shared" si="4"/>
        <v>476182.46</v>
      </c>
      <c r="N21" s="28">
        <f t="shared" si="4"/>
        <v>212653.6</v>
      </c>
      <c r="O21" s="28">
        <f aca="true" t="shared" si="5" ref="O21:O29">SUM(B21:N21)</f>
        <v>8462691.07</v>
      </c>
    </row>
    <row r="22" spans="1:23" ht="18.75" customHeight="1">
      <c r="A22" s="26" t="s">
        <v>33</v>
      </c>
      <c r="B22" s="28">
        <f>IF(B18&lt;&gt;0,ROUND((B18-1)*B21,2),0)</f>
        <v>144069.09</v>
      </c>
      <c r="C22" s="28">
        <f aca="true" t="shared" si="6" ref="C22:N22">IF(C18&lt;&gt;0,ROUND((C18-1)*C21,2),0)</f>
        <v>137868.92</v>
      </c>
      <c r="D22" s="28">
        <f t="shared" si="6"/>
        <v>173561.32</v>
      </c>
      <c r="E22" s="28">
        <f t="shared" si="6"/>
        <v>-57597.57</v>
      </c>
      <c r="F22" s="28">
        <f t="shared" si="6"/>
        <v>247208.66</v>
      </c>
      <c r="G22" s="28">
        <f t="shared" si="6"/>
        <v>313408.83</v>
      </c>
      <c r="H22" s="28">
        <f t="shared" si="6"/>
        <v>77671.09</v>
      </c>
      <c r="I22" s="28">
        <f t="shared" si="6"/>
        <v>65372.33</v>
      </c>
      <c r="J22" s="28">
        <f t="shared" si="6"/>
        <v>178224.69</v>
      </c>
      <c r="K22" s="28">
        <f t="shared" si="6"/>
        <v>123977.68</v>
      </c>
      <c r="L22" s="28">
        <f t="shared" si="6"/>
        <v>153691.9</v>
      </c>
      <c r="M22" s="28">
        <f t="shared" si="6"/>
        <v>73157.07</v>
      </c>
      <c r="N22" s="28">
        <f t="shared" si="6"/>
        <v>57778.47</v>
      </c>
      <c r="O22" s="28">
        <f t="shared" si="5"/>
        <v>1688392.4799999997</v>
      </c>
      <c r="W22" s="51"/>
    </row>
    <row r="23" spans="1:15" ht="18.75" customHeight="1">
      <c r="A23" s="26" t="s">
        <v>34</v>
      </c>
      <c r="B23" s="28">
        <v>68738.88</v>
      </c>
      <c r="C23" s="28">
        <v>44544.22</v>
      </c>
      <c r="D23" s="28">
        <v>33155.15</v>
      </c>
      <c r="E23" s="28">
        <v>12403.55</v>
      </c>
      <c r="F23" s="28">
        <v>42458.32</v>
      </c>
      <c r="G23" s="28">
        <v>66413.95</v>
      </c>
      <c r="H23" s="28">
        <v>6462.79</v>
      </c>
      <c r="I23" s="28">
        <v>47963.43</v>
      </c>
      <c r="J23" s="28">
        <v>39649.41</v>
      </c>
      <c r="K23" s="28">
        <v>61102.19</v>
      </c>
      <c r="L23" s="28">
        <v>55696.24</v>
      </c>
      <c r="M23" s="28">
        <v>27669.47</v>
      </c>
      <c r="N23" s="28">
        <v>16624.22</v>
      </c>
      <c r="O23" s="28">
        <f t="shared" si="5"/>
        <v>522881.81999999995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1088.98</v>
      </c>
      <c r="C26" s="28">
        <v>794.59</v>
      </c>
      <c r="D26" s="28">
        <v>706.01</v>
      </c>
      <c r="E26" s="28">
        <v>216.23</v>
      </c>
      <c r="F26" s="28">
        <v>765.93</v>
      </c>
      <c r="G26" s="28">
        <v>1065.53</v>
      </c>
      <c r="H26" s="28">
        <v>184.97</v>
      </c>
      <c r="I26" s="28">
        <v>815.43</v>
      </c>
      <c r="J26" s="28">
        <v>708.62</v>
      </c>
      <c r="K26" s="28">
        <v>937.88</v>
      </c>
      <c r="L26" s="28">
        <v>841.48</v>
      </c>
      <c r="M26" s="28">
        <v>479.36</v>
      </c>
      <c r="N26" s="28">
        <v>239.69</v>
      </c>
      <c r="O26" s="28">
        <f t="shared" si="5"/>
        <v>8844.7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954.65</v>
      </c>
      <c r="C27" s="28">
        <v>710.77</v>
      </c>
      <c r="D27" s="28">
        <v>623.4</v>
      </c>
      <c r="E27" s="28">
        <v>190.42</v>
      </c>
      <c r="F27" s="28">
        <v>627.32</v>
      </c>
      <c r="G27" s="28">
        <v>845.16</v>
      </c>
      <c r="H27" s="28">
        <v>156.5</v>
      </c>
      <c r="I27" s="28">
        <v>661.25</v>
      </c>
      <c r="J27" s="28">
        <v>632.56</v>
      </c>
      <c r="K27" s="28">
        <v>812.48</v>
      </c>
      <c r="L27" s="28">
        <v>721.22</v>
      </c>
      <c r="M27" s="28">
        <v>408.22</v>
      </c>
      <c r="N27" s="28">
        <v>213.89</v>
      </c>
      <c r="O27" s="28">
        <f t="shared" si="5"/>
        <v>7557.840000000001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58968.1</v>
      </c>
      <c r="C29" s="28">
        <v>23596.12</v>
      </c>
      <c r="D29" s="28">
        <v>31573.49</v>
      </c>
      <c r="E29" s="28">
        <v>8664.72</v>
      </c>
      <c r="F29" s="28">
        <v>26774.54</v>
      </c>
      <c r="G29" s="28">
        <v>41011.06</v>
      </c>
      <c r="H29" s="28">
        <v>8334.76</v>
      </c>
      <c r="I29" s="28">
        <v>40773.53</v>
      </c>
      <c r="J29" s="28">
        <v>26156.39</v>
      </c>
      <c r="K29" s="28">
        <v>40003.97</v>
      </c>
      <c r="L29" s="28">
        <v>39961.1</v>
      </c>
      <c r="M29" s="28">
        <v>28495.98</v>
      </c>
      <c r="N29" s="28">
        <v>8364.65</v>
      </c>
      <c r="O29" s="28">
        <f t="shared" si="5"/>
        <v>382678.41000000003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-45619.2</v>
      </c>
      <c r="C31" s="28">
        <f aca="true" t="shared" si="7" ref="C31:O31">+C32+C34+C47+C48+C49+C54-C55</f>
        <v>-46156</v>
      </c>
      <c r="D31" s="28">
        <f t="shared" si="7"/>
        <v>-25977.6</v>
      </c>
      <c r="E31" s="28">
        <f t="shared" si="7"/>
        <v>-8175.2</v>
      </c>
      <c r="F31" s="28">
        <f t="shared" si="7"/>
        <v>-23896.4</v>
      </c>
      <c r="G31" s="28">
        <f t="shared" si="7"/>
        <v>-54524.8</v>
      </c>
      <c r="H31" s="28">
        <f t="shared" si="7"/>
        <v>-6556</v>
      </c>
      <c r="I31" s="28">
        <f t="shared" si="7"/>
        <v>-58744.4</v>
      </c>
      <c r="J31" s="28">
        <f t="shared" si="7"/>
        <v>-36704.8</v>
      </c>
      <c r="K31" s="28">
        <f t="shared" si="7"/>
        <v>-18277.6</v>
      </c>
      <c r="L31" s="28">
        <f t="shared" si="7"/>
        <v>-16077.6</v>
      </c>
      <c r="M31" s="28">
        <f t="shared" si="7"/>
        <v>-22576.4</v>
      </c>
      <c r="N31" s="28">
        <f t="shared" si="7"/>
        <v>-12817.2</v>
      </c>
      <c r="O31" s="28">
        <f t="shared" si="7"/>
        <v>-376103.2</v>
      </c>
    </row>
    <row r="32" spans="1:15" ht="18.75" customHeight="1">
      <c r="A32" s="26" t="s">
        <v>38</v>
      </c>
      <c r="B32" s="29">
        <f>+B33</f>
        <v>-45619.2</v>
      </c>
      <c r="C32" s="29">
        <f>+C33</f>
        <v>-46156</v>
      </c>
      <c r="D32" s="29">
        <f aca="true" t="shared" si="8" ref="D32:O32">+D33</f>
        <v>-25977.6</v>
      </c>
      <c r="E32" s="29">
        <f t="shared" si="8"/>
        <v>-8175.2</v>
      </c>
      <c r="F32" s="29">
        <f t="shared" si="8"/>
        <v>-23896.4</v>
      </c>
      <c r="G32" s="29">
        <f t="shared" si="8"/>
        <v>-54524.8</v>
      </c>
      <c r="H32" s="29">
        <f t="shared" si="8"/>
        <v>-6556</v>
      </c>
      <c r="I32" s="29">
        <f t="shared" si="8"/>
        <v>-58744.4</v>
      </c>
      <c r="J32" s="29">
        <f t="shared" si="8"/>
        <v>-36704.8</v>
      </c>
      <c r="K32" s="29">
        <f t="shared" si="8"/>
        <v>-18277.6</v>
      </c>
      <c r="L32" s="29">
        <f t="shared" si="8"/>
        <v>-16077.6</v>
      </c>
      <c r="M32" s="29">
        <f t="shared" si="8"/>
        <v>-22576.4</v>
      </c>
      <c r="N32" s="29">
        <f t="shared" si="8"/>
        <v>-12817.2</v>
      </c>
      <c r="O32" s="29">
        <f t="shared" si="8"/>
        <v>-376103.2</v>
      </c>
    </row>
    <row r="33" spans="1:26" ht="18.75" customHeight="1">
      <c r="A33" s="27" t="s">
        <v>39</v>
      </c>
      <c r="B33" s="16">
        <f>ROUND((-B9)*$G$3,2)</f>
        <v>-45619.2</v>
      </c>
      <c r="C33" s="16">
        <f aca="true" t="shared" si="9" ref="C33:N33">ROUND((-C9)*$G$3,2)</f>
        <v>-46156</v>
      </c>
      <c r="D33" s="16">
        <f t="shared" si="9"/>
        <v>-25977.6</v>
      </c>
      <c r="E33" s="16">
        <f t="shared" si="9"/>
        <v>-8175.2</v>
      </c>
      <c r="F33" s="16">
        <f t="shared" si="9"/>
        <v>-23896.4</v>
      </c>
      <c r="G33" s="16">
        <f t="shared" si="9"/>
        <v>-54524.8</v>
      </c>
      <c r="H33" s="16">
        <f t="shared" si="9"/>
        <v>-6556</v>
      </c>
      <c r="I33" s="16">
        <f t="shared" si="9"/>
        <v>-58744.4</v>
      </c>
      <c r="J33" s="16">
        <f t="shared" si="9"/>
        <v>-36704.8</v>
      </c>
      <c r="K33" s="16">
        <f t="shared" si="9"/>
        <v>-18277.6</v>
      </c>
      <c r="L33" s="16">
        <f t="shared" si="9"/>
        <v>-16077.6</v>
      </c>
      <c r="M33" s="16">
        <f t="shared" si="9"/>
        <v>-22576.4</v>
      </c>
      <c r="N33" s="16">
        <f t="shared" si="9"/>
        <v>-12817.2</v>
      </c>
      <c r="O33" s="30">
        <f aca="true" t="shared" si="10" ref="O33:O55">SUM(B33:N33)</f>
        <v>-376103.2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11"/>
        <v>0</v>
      </c>
      <c r="O34" s="29">
        <f t="shared" si="11"/>
        <v>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1334491.4200000002</v>
      </c>
      <c r="C53" s="34">
        <f aca="true" t="shared" si="13" ref="C53:N53">+C20+C31</f>
        <v>941322.7499999999</v>
      </c>
      <c r="D53" s="34">
        <f t="shared" si="13"/>
        <v>861036.3700000001</v>
      </c>
      <c r="E53" s="34">
        <f t="shared" si="13"/>
        <v>262553.47</v>
      </c>
      <c r="F53" s="34">
        <f t="shared" si="13"/>
        <v>930419.93</v>
      </c>
      <c r="G53" s="34">
        <f t="shared" si="13"/>
        <v>1279187.7199999997</v>
      </c>
      <c r="H53" s="34">
        <f t="shared" si="13"/>
        <v>225600.65000000002</v>
      </c>
      <c r="I53" s="34">
        <f t="shared" si="13"/>
        <v>969603.4600000001</v>
      </c>
      <c r="J53" s="34">
        <f t="shared" si="13"/>
        <v>849064.0599999999</v>
      </c>
      <c r="K53" s="34">
        <f t="shared" si="13"/>
        <v>1159759.7799999996</v>
      </c>
      <c r="L53" s="34">
        <f t="shared" si="13"/>
        <v>1044470.15</v>
      </c>
      <c r="M53" s="34">
        <f t="shared" si="13"/>
        <v>585736.02</v>
      </c>
      <c r="N53" s="34">
        <f t="shared" si="13"/>
        <v>284886.5300000001</v>
      </c>
      <c r="O53" s="34">
        <f>SUM(B53:N53)</f>
        <v>10728132.309999999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1334491.42</v>
      </c>
      <c r="C59" s="42">
        <f t="shared" si="14"/>
        <v>941322.76</v>
      </c>
      <c r="D59" s="42">
        <f t="shared" si="14"/>
        <v>861036.36</v>
      </c>
      <c r="E59" s="42">
        <f t="shared" si="14"/>
        <v>262553.46</v>
      </c>
      <c r="F59" s="42">
        <f t="shared" si="14"/>
        <v>930419.93</v>
      </c>
      <c r="G59" s="42">
        <f t="shared" si="14"/>
        <v>1279187.73</v>
      </c>
      <c r="H59" s="42">
        <f t="shared" si="14"/>
        <v>225600.65</v>
      </c>
      <c r="I59" s="42">
        <f t="shared" si="14"/>
        <v>969603.46</v>
      </c>
      <c r="J59" s="42">
        <f t="shared" si="14"/>
        <v>849064.05</v>
      </c>
      <c r="K59" s="42">
        <f t="shared" si="14"/>
        <v>1159759.8</v>
      </c>
      <c r="L59" s="42">
        <f t="shared" si="14"/>
        <v>1044470.15</v>
      </c>
      <c r="M59" s="42">
        <f t="shared" si="14"/>
        <v>585736.02</v>
      </c>
      <c r="N59" s="42">
        <f t="shared" si="14"/>
        <v>284886.53</v>
      </c>
      <c r="O59" s="34">
        <f t="shared" si="14"/>
        <v>10728132.319999998</v>
      </c>
      <c r="Q59"/>
    </row>
    <row r="60" spans="1:18" ht="18.75" customHeight="1">
      <c r="A60" s="26" t="s">
        <v>54</v>
      </c>
      <c r="B60" s="42">
        <v>1092141.99</v>
      </c>
      <c r="C60" s="42">
        <v>668757.95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1760899.94</v>
      </c>
      <c r="P60"/>
      <c r="Q60"/>
      <c r="R60" s="41"/>
    </row>
    <row r="61" spans="1:16" ht="18.75" customHeight="1">
      <c r="A61" s="26" t="s">
        <v>55</v>
      </c>
      <c r="B61" s="42">
        <v>242349.43</v>
      </c>
      <c r="C61" s="42">
        <v>272564.81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514914.24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861036.36</v>
      </c>
      <c r="E62" s="43">
        <v>0</v>
      </c>
      <c r="F62" s="43">
        <v>0</v>
      </c>
      <c r="G62" s="43">
        <v>0</v>
      </c>
      <c r="H62" s="42">
        <v>225600.65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1086637.01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262553.46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262553.46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930419.93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930419.93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1279187.73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1279187.73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969603.46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969603.46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849064.05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849064.05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1159759.8</v>
      </c>
      <c r="L68" s="29">
        <v>1044470.15</v>
      </c>
      <c r="M68" s="43">
        <v>0</v>
      </c>
      <c r="N68" s="43">
        <v>0</v>
      </c>
      <c r="O68" s="34">
        <f t="shared" si="15"/>
        <v>2204229.95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585736.02</v>
      </c>
      <c r="N69" s="43">
        <v>0</v>
      </c>
      <c r="O69" s="34">
        <f t="shared" si="15"/>
        <v>585736.02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284886.53</v>
      </c>
      <c r="O70" s="46">
        <f t="shared" si="15"/>
        <v>284886.53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2023-08-01T17:44:18Z</dcterms:modified>
  <cp:category/>
  <cp:version/>
  <cp:contentType/>
  <cp:contentStatus/>
</cp:coreProperties>
</file>