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<sst xmlns="http://schemas.openxmlformats.org/spreadsheetml/2006/main" count="88" uniqueCount="85">
  <si>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</si>
  <si>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</si>
  <si>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</si>
  <si>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</si>
  <si>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</si>
  <si>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</si>
  <si>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</si>
  <si>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</si>
  <si>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</si>
  <si>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</si>
  <si>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</si>
  <si>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</si>
  <si>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</si>
  <si>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</si>
  <si>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</si>
  <si>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</si>
  <si>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</si>
  <si>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</si>
  <si>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</si>
  <si>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</si>
  <si>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</si>
  <si>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</si>
  <si>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</si>
  <si>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</si>
  <si>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</si>
  <si>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</si>
  <si>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</si>
  <si>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</si>
  <si>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</si>
  <si>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</si>
  <si>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</si>
  <si>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</si>
  <si>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</si>
  <si>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</si>
  <si>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</si>
  <si>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</si>
  <si>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</si>
  <si>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</si>
  <si>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</si>
  <si>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</si>
  <si>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</si>
  <si>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</si>
  <si>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</si>
  <si>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</si>
  <si>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</si>
  <si>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</si>
  <si>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</si>
  <si>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</si>
  <si>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</si>
  <si>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</si>
  <si>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</si>
  <si>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</si>
  <si>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</si>
  <si>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</si>
  <si>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</si>
  <si>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</si>
  <si>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</si>
  <si>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</si>
  <si>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</si>
  <si>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</si>
  <si>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</si>
  <si>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</si>
  <si>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</si>
  <si>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</si>
  <si>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</si>
  <si>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</si>
  <si>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</si>
  <si>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</si>
  <si>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</si>
  <si>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</si>
  <si>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</si>
  <si>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</si>
  <si>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</si>
  <si>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</si>
  <si>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</si>
  <si>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</si>
  <si>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</si>
  <si>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</si>
  <si>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</si>
  <si>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</si>
  <si>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</si>
  <si>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</si>
  <si>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</si>
  <si>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</si>
  <si>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25/07/23 - VENCIMENTO 01/08/23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</si>
</sst>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952500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374821</v>
      </c>
      <c r="C7" s="9">
        <f t="shared" si="0"/>
        <v>257939</v>
      </c>
      <c r="D7" s="9">
        <f t="shared" si="0"/>
        <v>246125</v>
      </c>
      <c r="E7" s="9">
        <f t="shared" si="0"/>
        <v>65602</v>
      </c>
      <c r="F7" s="9">
        <f t="shared" si="0"/>
        <v>185177</v>
      </c>
      <c r="G7" s="9">
        <f t="shared" si="0"/>
        <v>358170</v>
      </c>
      <c r="H7" s="9">
        <f t="shared" si="0"/>
        <v>39868</v>
      </c>
      <c r="I7" s="9">
        <f t="shared" si="0"/>
        <v>289672</v>
      </c>
      <c r="J7" s="9">
        <f t="shared" si="0"/>
        <v>210086</v>
      </c>
      <c r="K7" s="9">
        <f t="shared" si="0"/>
        <v>328921</v>
      </c>
      <c r="L7" s="9">
        <f t="shared" si="0"/>
        <v>250558</v>
      </c>
      <c r="M7" s="9">
        <f t="shared" si="0"/>
        <v>127890</v>
      </c>
      <c r="N7" s="9">
        <f t="shared" si="0"/>
        <v>80143</v>
      </c>
      <c r="O7" s="9">
        <f t="shared" si="0"/>
        <v>2814972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10504</v>
      </c>
      <c r="C8" s="11">
        <f t="shared" si="1"/>
        <v>10557</v>
      </c>
      <c r="D8" s="11">
        <f t="shared" si="1"/>
        <v>6327</v>
      </c>
      <c r="E8" s="11">
        <f t="shared" si="1"/>
        <v>1877</v>
      </c>
      <c r="F8" s="11">
        <f t="shared" si="1"/>
        <v>4961</v>
      </c>
      <c r="G8" s="11">
        <f t="shared" si="1"/>
        <v>12692</v>
      </c>
      <c r="H8" s="11">
        <f t="shared" si="1"/>
        <v>1494</v>
      </c>
      <c r="I8" s="11">
        <f t="shared" si="1"/>
        <v>13651</v>
      </c>
      <c r="J8" s="11">
        <f t="shared" si="1"/>
        <v>8297</v>
      </c>
      <c r="K8" s="11">
        <f t="shared" si="1"/>
        <v>4263</v>
      </c>
      <c r="L8" s="11">
        <f t="shared" si="1"/>
        <v>3709</v>
      </c>
      <c r="M8" s="11">
        <f t="shared" si="1"/>
        <v>5134</v>
      </c>
      <c r="N8" s="11">
        <f t="shared" si="1"/>
        <v>3532</v>
      </c>
      <c r="O8" s="11">
        <f t="shared" si="1"/>
        <v>86998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10504</v>
      </c>
      <c r="C9" s="11">
        <v>10557</v>
      </c>
      <c r="D9" s="11">
        <v>6327</v>
      </c>
      <c r="E9" s="11">
        <v>1877</v>
      </c>
      <c r="F9" s="11">
        <v>4961</v>
      </c>
      <c r="G9" s="11">
        <v>12692</v>
      </c>
      <c r="H9" s="11">
        <v>1494</v>
      </c>
      <c r="I9" s="11">
        <v>13651</v>
      </c>
      <c r="J9" s="11">
        <v>8297</v>
      </c>
      <c r="K9" s="11">
        <v>4263</v>
      </c>
      <c r="L9" s="11">
        <v>3709</v>
      </c>
      <c r="M9" s="11">
        <v>5134</v>
      </c>
      <c r="N9" s="11">
        <v>3523</v>
      </c>
      <c r="O9" s="11">
        <f>SUM(B9:N9)</f>
        <v>86989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9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364317</v>
      </c>
      <c r="C11" s="13">
        <v>247382</v>
      </c>
      <c r="D11" s="13">
        <v>239798</v>
      </c>
      <c r="E11" s="13">
        <v>63725</v>
      </c>
      <c r="F11" s="13">
        <v>180216</v>
      </c>
      <c r="G11" s="13">
        <v>345478</v>
      </c>
      <c r="H11" s="13">
        <v>38374</v>
      </c>
      <c r="I11" s="13">
        <v>276021</v>
      </c>
      <c r="J11" s="13">
        <v>201789</v>
      </c>
      <c r="K11" s="13">
        <v>324658</v>
      </c>
      <c r="L11" s="13">
        <v>246849</v>
      </c>
      <c r="M11" s="13">
        <v>122756</v>
      </c>
      <c r="N11" s="13">
        <v>76611</v>
      </c>
      <c r="O11" s="11">
        <f>SUM(B11:N11)</f>
        <v>2727974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27318</v>
      </c>
      <c r="C12" s="13">
        <v>23745</v>
      </c>
      <c r="D12" s="13">
        <v>18319</v>
      </c>
      <c r="E12" s="13">
        <v>6965</v>
      </c>
      <c r="F12" s="13">
        <v>17115</v>
      </c>
      <c r="G12" s="13">
        <v>34980</v>
      </c>
      <c r="H12" s="13">
        <v>4027</v>
      </c>
      <c r="I12" s="13">
        <v>27689</v>
      </c>
      <c r="J12" s="13">
        <v>18024</v>
      </c>
      <c r="K12" s="13">
        <v>21853</v>
      </c>
      <c r="L12" s="13">
        <v>17068</v>
      </c>
      <c r="M12" s="13">
        <v>6383</v>
      </c>
      <c r="N12" s="13">
        <v>3410</v>
      </c>
      <c r="O12" s="11">
        <f>SUM(B12:N12)</f>
        <v>226896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336999</v>
      </c>
      <c r="C13" s="15">
        <f t="shared" si="2"/>
        <v>223637</v>
      </c>
      <c r="D13" s="15">
        <f t="shared" si="2"/>
        <v>221479</v>
      </c>
      <c r="E13" s="15">
        <f t="shared" si="2"/>
        <v>56760</v>
      </c>
      <c r="F13" s="15">
        <f t="shared" si="2"/>
        <v>163101</v>
      </c>
      <c r="G13" s="15">
        <f t="shared" si="2"/>
        <v>310498</v>
      </c>
      <c r="H13" s="15">
        <f t="shared" si="2"/>
        <v>34347</v>
      </c>
      <c r="I13" s="15">
        <f t="shared" si="2"/>
        <v>248332</v>
      </c>
      <c r="J13" s="15">
        <f t="shared" si="2"/>
        <v>183765</v>
      </c>
      <c r="K13" s="15">
        <f t="shared" si="2"/>
        <v>302805</v>
      </c>
      <c r="L13" s="15">
        <f t="shared" si="2"/>
        <v>229781</v>
      </c>
      <c r="M13" s="15">
        <f t="shared" si="2"/>
        <v>116373</v>
      </c>
      <c r="N13" s="15">
        <f t="shared" si="2"/>
        <v>73201</v>
      </c>
      <c r="O13" s="11">
        <f>SUM(B13:N13)</f>
        <v>2501078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1.149785585142731</v>
      </c>
      <c r="C18" s="19">
        <v>1.190732098608242</v>
      </c>
      <c r="D18" s="19">
        <v>1.271043170406777</v>
      </c>
      <c r="E18" s="19">
        <v>0.838359617641498</v>
      </c>
      <c r="F18" s="19">
        <v>1.532675968527188</v>
      </c>
      <c r="G18" s="19">
        <v>1.362030129160467</v>
      </c>
      <c r="H18" s="19">
        <v>1.601374799640365</v>
      </c>
      <c r="I18" s="19">
        <v>1.082614415312231</v>
      </c>
      <c r="J18" s="19">
        <v>1.295351570511914</v>
      </c>
      <c r="K18" s="19">
        <v>1.145699807330456</v>
      </c>
      <c r="L18" s="19">
        <v>1.194753270698662</v>
      </c>
      <c r="M18" s="19">
        <v>1.155531654347893</v>
      </c>
      <c r="N18" s="19">
        <v>1.049581922329903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1383255.3200000003</v>
      </c>
      <c r="C20" s="24">
        <f t="shared" si="3"/>
        <v>993420.26</v>
      </c>
      <c r="D20" s="24">
        <f t="shared" si="3"/>
        <v>889470.0800000002</v>
      </c>
      <c r="E20" s="24">
        <f t="shared" si="3"/>
        <v>270191.09</v>
      </c>
      <c r="F20" s="24">
        <f t="shared" si="3"/>
        <v>936546.73</v>
      </c>
      <c r="G20" s="24">
        <f t="shared" si="3"/>
        <v>1333510.47</v>
      </c>
      <c r="H20" s="24">
        <f t="shared" si="3"/>
        <v>231235.53999999998</v>
      </c>
      <c r="I20" s="24">
        <f t="shared" si="3"/>
        <v>1025760.38</v>
      </c>
      <c r="J20" s="24">
        <f t="shared" si="3"/>
        <v>882894.5800000001</v>
      </c>
      <c r="K20" s="24">
        <f t="shared" si="3"/>
        <v>1169478.0899999999</v>
      </c>
      <c r="L20" s="24">
        <f t="shared" si="3"/>
        <v>1062930.3699999999</v>
      </c>
      <c r="M20" s="24">
        <f t="shared" si="3"/>
        <v>607527.4000000001</v>
      </c>
      <c r="N20" s="24">
        <f t="shared" si="3"/>
        <v>309325.7400000001</v>
      </c>
      <c r="O20" s="24">
        <f>O21+O22+O23+O24+O25+O26+O27+O28+O29</f>
        <v>11095546.050000003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1085856.44</v>
      </c>
      <c r="C21" s="28">
        <f aca="true" t="shared" si="4" ref="C21:N21">ROUND((C15+C16)*C7,2)</f>
        <v>771959.84</v>
      </c>
      <c r="D21" s="28">
        <f t="shared" si="4"/>
        <v>646004.29</v>
      </c>
      <c r="E21" s="28">
        <f t="shared" si="4"/>
        <v>294159.37</v>
      </c>
      <c r="F21" s="28">
        <f t="shared" si="4"/>
        <v>563363.99</v>
      </c>
      <c r="G21" s="28">
        <f t="shared" si="4"/>
        <v>896571.14</v>
      </c>
      <c r="H21" s="28">
        <f t="shared" si="4"/>
        <v>133988.37</v>
      </c>
      <c r="I21" s="28">
        <f t="shared" si="4"/>
        <v>860818.28</v>
      </c>
      <c r="J21" s="28">
        <f t="shared" si="4"/>
        <v>627947.05</v>
      </c>
      <c r="K21" s="28">
        <f t="shared" si="4"/>
        <v>929300.5</v>
      </c>
      <c r="L21" s="28">
        <f t="shared" si="4"/>
        <v>806045.09</v>
      </c>
      <c r="M21" s="28">
        <f t="shared" si="4"/>
        <v>474753.26</v>
      </c>
      <c r="N21" s="28">
        <f t="shared" si="4"/>
        <v>268727.49</v>
      </c>
      <c r="O21" s="28">
        <f aca="true" t="shared" si="5" ref="O21:O29">SUM(B21:N21)</f>
        <v>8359495.109999999</v>
      </c>
    </row>
    <row r="22" spans="1:23" ht="18.75" customHeight="1">
      <c r="A22" s="26" t="s">
        <v>33</v>
      </c>
      <c r="B22" s="28">
        <f>IF(B18&lt;&gt;0,ROUND((B18-1)*B21,2),0)</f>
        <v>162645.64</v>
      </c>
      <c r="C22" s="28">
        <f aca="true" t="shared" si="6" ref="C22:N22">IF(C18&lt;&gt;0,ROUND((C18-1)*C21,2),0)</f>
        <v>147237.52</v>
      </c>
      <c r="D22" s="28">
        <f t="shared" si="6"/>
        <v>175095.05</v>
      </c>
      <c r="E22" s="28">
        <f t="shared" si="6"/>
        <v>-47548.03</v>
      </c>
      <c r="F22" s="28">
        <f t="shared" si="6"/>
        <v>300090.46</v>
      </c>
      <c r="G22" s="28">
        <f t="shared" si="6"/>
        <v>324585.77</v>
      </c>
      <c r="H22" s="28">
        <f t="shared" si="6"/>
        <v>80577.23</v>
      </c>
      <c r="I22" s="28">
        <f t="shared" si="6"/>
        <v>71116</v>
      </c>
      <c r="J22" s="28">
        <f t="shared" si="6"/>
        <v>185465.15</v>
      </c>
      <c r="K22" s="28">
        <f t="shared" si="6"/>
        <v>135398.9</v>
      </c>
      <c r="L22" s="28">
        <f t="shared" si="6"/>
        <v>156979.92</v>
      </c>
      <c r="M22" s="28">
        <f t="shared" si="6"/>
        <v>73839.16</v>
      </c>
      <c r="N22" s="28">
        <f t="shared" si="6"/>
        <v>13324.03</v>
      </c>
      <c r="O22" s="28">
        <f t="shared" si="5"/>
        <v>1778806.7999999998</v>
      </c>
      <c r="W22" s="51"/>
    </row>
    <row r="23" spans="1:15" ht="18.75" customHeight="1">
      <c r="A23" s="26" t="s">
        <v>34</v>
      </c>
      <c r="B23" s="28">
        <v>69832.07</v>
      </c>
      <c r="C23" s="28">
        <v>45323.18</v>
      </c>
      <c r="D23" s="28">
        <v>33444.99</v>
      </c>
      <c r="E23" s="28">
        <v>12690.13</v>
      </c>
      <c r="F23" s="28">
        <v>42915.45</v>
      </c>
      <c r="G23" s="28">
        <v>67305.54</v>
      </c>
      <c r="H23" s="28">
        <v>6191.27</v>
      </c>
      <c r="I23" s="28">
        <v>47813</v>
      </c>
      <c r="J23" s="28">
        <v>39960.31</v>
      </c>
      <c r="K23" s="28">
        <v>60926.57</v>
      </c>
      <c r="L23" s="28">
        <v>56310.48</v>
      </c>
      <c r="M23" s="28">
        <v>27631.56</v>
      </c>
      <c r="N23" s="28">
        <v>16624.21</v>
      </c>
      <c r="O23" s="28">
        <f t="shared" si="5"/>
        <v>526968.76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1094.19</v>
      </c>
      <c r="C26" s="28">
        <v>802.4</v>
      </c>
      <c r="D26" s="28">
        <v>708.62</v>
      </c>
      <c r="E26" s="28">
        <v>216.23</v>
      </c>
      <c r="F26" s="28">
        <v>752.91</v>
      </c>
      <c r="G26" s="28">
        <v>1068.14</v>
      </c>
      <c r="H26" s="28">
        <v>184.97</v>
      </c>
      <c r="I26" s="28">
        <v>812.83</v>
      </c>
      <c r="J26" s="28">
        <v>708.62</v>
      </c>
      <c r="K26" s="28">
        <v>932.67</v>
      </c>
      <c r="L26" s="28">
        <v>846.69</v>
      </c>
      <c r="M26" s="28">
        <v>479.36</v>
      </c>
      <c r="N26" s="28">
        <v>242.26</v>
      </c>
      <c r="O26" s="28">
        <f t="shared" si="5"/>
        <v>8849.890000000001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954.68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812.5</v>
      </c>
      <c r="L27" s="28">
        <v>721.22</v>
      </c>
      <c r="M27" s="28">
        <v>408.22</v>
      </c>
      <c r="N27" s="28">
        <v>213.89</v>
      </c>
      <c r="O27" s="28">
        <f t="shared" si="5"/>
        <v>7557.89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-46217.6</v>
      </c>
      <c r="C31" s="28">
        <f aca="true" t="shared" si="7" ref="C31:O31">+C32+C34+C47+C48+C49+C54-C55</f>
        <v>-46450.8</v>
      </c>
      <c r="D31" s="28">
        <f t="shared" si="7"/>
        <v>-27838.8</v>
      </c>
      <c r="E31" s="28">
        <f t="shared" si="7"/>
        <v>-8258.8</v>
      </c>
      <c r="F31" s="28">
        <f t="shared" si="7"/>
        <v>-21828.4</v>
      </c>
      <c r="G31" s="28">
        <f t="shared" si="7"/>
        <v>-55844.8</v>
      </c>
      <c r="H31" s="28">
        <f t="shared" si="7"/>
        <v>-6573.6</v>
      </c>
      <c r="I31" s="28">
        <f t="shared" si="7"/>
        <v>-60064.4</v>
      </c>
      <c r="J31" s="28">
        <f t="shared" si="7"/>
        <v>-36506.8</v>
      </c>
      <c r="K31" s="28">
        <f t="shared" si="7"/>
        <v>1106242.8</v>
      </c>
      <c r="L31" s="28">
        <f t="shared" si="7"/>
        <v>1018680.4</v>
      </c>
      <c r="M31" s="28">
        <f t="shared" si="7"/>
        <v>-22589.6</v>
      </c>
      <c r="N31" s="28">
        <f t="shared" si="7"/>
        <v>-7307.68</v>
      </c>
      <c r="O31" s="28">
        <f t="shared" si="7"/>
        <v>1785441.92</v>
      </c>
    </row>
    <row r="32" spans="1:15" ht="18.75" customHeight="1">
      <c r="A32" s="26" t="s">
        <v>38</v>
      </c>
      <c r="B32" s="29">
        <f>+B33</f>
        <v>-46217.6</v>
      </c>
      <c r="C32" s="29">
        <f>+C33</f>
        <v>-46450.8</v>
      </c>
      <c r="D32" s="29">
        <f aca="true" t="shared" si="8" ref="D32:O32">+D33</f>
        <v>-27838.8</v>
      </c>
      <c r="E32" s="29">
        <f t="shared" si="8"/>
        <v>-8258.8</v>
      </c>
      <c r="F32" s="29">
        <f t="shared" si="8"/>
        <v>-21828.4</v>
      </c>
      <c r="G32" s="29">
        <f t="shared" si="8"/>
        <v>-55844.8</v>
      </c>
      <c r="H32" s="29">
        <f t="shared" si="8"/>
        <v>-6573.6</v>
      </c>
      <c r="I32" s="29">
        <f t="shared" si="8"/>
        <v>-60064.4</v>
      </c>
      <c r="J32" s="29">
        <f t="shared" si="8"/>
        <v>-36506.8</v>
      </c>
      <c r="K32" s="29">
        <f t="shared" si="8"/>
        <v>-18757.2</v>
      </c>
      <c r="L32" s="29">
        <f t="shared" si="8"/>
        <v>-16319.6</v>
      </c>
      <c r="M32" s="29">
        <f t="shared" si="8"/>
        <v>-22589.6</v>
      </c>
      <c r="N32" s="29">
        <f t="shared" si="8"/>
        <v>-15501.2</v>
      </c>
      <c r="O32" s="29">
        <f t="shared" si="8"/>
        <v>-382751.6</v>
      </c>
    </row>
    <row r="33" spans="1:26" ht="18.75" customHeight="1">
      <c r="A33" s="27" t="s">
        <v>39</v>
      </c>
      <c r="B33" s="16">
        <f>ROUND((-B9)*$G$3,2)</f>
        <v>-46217.6</v>
      </c>
      <c r="C33" s="16">
        <f aca="true" t="shared" si="9" ref="C33:N33">ROUND((-C9)*$G$3,2)</f>
        <v>-46450.8</v>
      </c>
      <c r="D33" s="16">
        <f t="shared" si="9"/>
        <v>-27838.8</v>
      </c>
      <c r="E33" s="16">
        <f t="shared" si="9"/>
        <v>-8258.8</v>
      </c>
      <c r="F33" s="16">
        <f t="shared" si="9"/>
        <v>-21828.4</v>
      </c>
      <c r="G33" s="16">
        <f t="shared" si="9"/>
        <v>-55844.8</v>
      </c>
      <c r="H33" s="16">
        <f t="shared" si="9"/>
        <v>-6573.6</v>
      </c>
      <c r="I33" s="16">
        <f t="shared" si="9"/>
        <v>-60064.4</v>
      </c>
      <c r="J33" s="16">
        <f t="shared" si="9"/>
        <v>-36506.8</v>
      </c>
      <c r="K33" s="16">
        <f t="shared" si="9"/>
        <v>-18757.2</v>
      </c>
      <c r="L33" s="16">
        <f t="shared" si="9"/>
        <v>-16319.6</v>
      </c>
      <c r="M33" s="16">
        <f t="shared" si="9"/>
        <v>-22589.6</v>
      </c>
      <c r="N33" s="16">
        <f t="shared" si="9"/>
        <v>-15501.2</v>
      </c>
      <c r="O33" s="30">
        <f aca="true" t="shared" si="10" ref="O33:O55">SUM(B33:N33)</f>
        <v>-382751.6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8193.52</v>
      </c>
      <c r="O34" s="29">
        <f t="shared" si="11"/>
        <v>2168193.52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13125.98</v>
      </c>
      <c r="O44" s="31">
        <f t="shared" si="10"/>
        <v>13125.98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-4932.46</v>
      </c>
      <c r="O45" s="31">
        <f t="shared" si="10"/>
        <v>-4932.46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1337037.7200000002</v>
      </c>
      <c r="C53" s="34">
        <f aca="true" t="shared" si="13" ref="C53:N53">+C20+C31</f>
        <v>946969.46</v>
      </c>
      <c r="D53" s="34">
        <f t="shared" si="13"/>
        <v>861631.2800000001</v>
      </c>
      <c r="E53" s="34">
        <f t="shared" si="13"/>
        <v>261932.29000000004</v>
      </c>
      <c r="F53" s="34">
        <f t="shared" si="13"/>
        <v>914718.33</v>
      </c>
      <c r="G53" s="34">
        <f t="shared" si="13"/>
        <v>1277665.67</v>
      </c>
      <c r="H53" s="34">
        <f t="shared" si="13"/>
        <v>224661.93999999997</v>
      </c>
      <c r="I53" s="34">
        <f t="shared" si="13"/>
        <v>965695.98</v>
      </c>
      <c r="J53" s="34">
        <f t="shared" si="13"/>
        <v>846387.78</v>
      </c>
      <c r="K53" s="34">
        <f t="shared" si="13"/>
        <v>2275720.8899999997</v>
      </c>
      <c r="L53" s="34">
        <f t="shared" si="13"/>
        <v>2081610.77</v>
      </c>
      <c r="M53" s="34">
        <f t="shared" si="13"/>
        <v>584937.8000000002</v>
      </c>
      <c r="N53" s="34">
        <f t="shared" si="13"/>
        <v>302018.0600000001</v>
      </c>
      <c r="O53" s="34">
        <f>SUM(B53:N53)</f>
        <v>12880987.97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1337037.72</v>
      </c>
      <c r="C59" s="42">
        <f t="shared" si="14"/>
        <v>946969.46</v>
      </c>
      <c r="D59" s="42">
        <f t="shared" si="14"/>
        <v>861631.28</v>
      </c>
      <c r="E59" s="42">
        <f t="shared" si="14"/>
        <v>261932.29</v>
      </c>
      <c r="F59" s="42">
        <f t="shared" si="14"/>
        <v>914718.33</v>
      </c>
      <c r="G59" s="42">
        <f t="shared" si="14"/>
        <v>1277665.67</v>
      </c>
      <c r="H59" s="42">
        <f t="shared" si="14"/>
        <v>224661.95</v>
      </c>
      <c r="I59" s="42">
        <f t="shared" si="14"/>
        <v>965695.99</v>
      </c>
      <c r="J59" s="42">
        <f t="shared" si="14"/>
        <v>846387.78</v>
      </c>
      <c r="K59" s="42">
        <f t="shared" si="14"/>
        <v>2275720.9</v>
      </c>
      <c r="L59" s="42">
        <f t="shared" si="14"/>
        <v>2081610.77</v>
      </c>
      <c r="M59" s="42">
        <f t="shared" si="14"/>
        <v>584937.8</v>
      </c>
      <c r="N59" s="42">
        <f t="shared" si="14"/>
        <v>302018.06</v>
      </c>
      <c r="O59" s="34">
        <f t="shared" si="14"/>
        <v>12880988.000000002</v>
      </c>
      <c r="Q59"/>
    </row>
    <row r="60" spans="1:18" ht="18.75" customHeight="1">
      <c r="A60" s="26" t="s">
        <v>54</v>
      </c>
      <c r="B60" s="42">
        <v>1094204.49</v>
      </c>
      <c r="C60" s="42">
        <v>672727.58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1766932.0699999998</v>
      </c>
      <c r="P60"/>
      <c r="Q60"/>
      <c r="R60" s="41"/>
    </row>
    <row r="61" spans="1:16" ht="18.75" customHeight="1">
      <c r="A61" s="26" t="s">
        <v>55</v>
      </c>
      <c r="B61" s="42">
        <v>242833.23</v>
      </c>
      <c r="C61" s="42">
        <v>274241.88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517075.11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861631.28</v>
      </c>
      <c r="E62" s="43">
        <v>0</v>
      </c>
      <c r="F62" s="43">
        <v>0</v>
      </c>
      <c r="G62" s="43">
        <v>0</v>
      </c>
      <c r="H62" s="42">
        <v>224661.95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1086293.23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261932.29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261932.29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914718.33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914718.33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1277665.67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1277665.67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965695.99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965695.99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846387.78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846387.78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2275720.9</v>
      </c>
      <c r="L68" s="29">
        <v>2081610.77</v>
      </c>
      <c r="M68" s="43">
        <v>0</v>
      </c>
      <c r="N68" s="43">
        <v>0</v>
      </c>
      <c r="O68" s="34">
        <f t="shared" si="15"/>
        <v>4357331.67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584937.8</v>
      </c>
      <c r="N69" s="43">
        <v>0</v>
      </c>
      <c r="O69" s="34">
        <f t="shared" si="15"/>
        <v>584937.8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302018.06</v>
      </c>
      <c r="O70" s="46">
        <f t="shared" si="15"/>
        <v>302018.06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2023-07-31T14:57:51Z</dcterms:modified>
  <cp:category/>
  <cp:version/>
  <cp:contentType/>
  <cp:contentStatus/>
</cp:coreProperties>
</file>