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<sst xmlns="http://schemas.openxmlformats.org/spreadsheetml/2006/main" count="89" uniqueCount="86">
  <si>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</si>
  <si>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</si>
  <si>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</si>
  <si>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</si>
  <si>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</si>
  <si>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</si>
  <si>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</si>
  <si>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</si>
  <si>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</si>
  <si>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</si>
  <si>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</si>
  <si>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</si>
  <si>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</si>
  <si>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</si>
  <si>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</si>
  <si>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</si>
  <si>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</si>
  <si>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</si>
  <si>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</si>
  <si>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</si>
  <si>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</si>
  <si>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</si>
  <si>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</si>
  <si>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</si>
  <si>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</si>
  <si>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</si>
  <si>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</si>
  <si>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</si>
  <si>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</si>
  <si>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</si>
  <si>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</si>
  <si>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</si>
  <si>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</si>
  <si>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</si>
  <si>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</si>
  <si>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</si>
  <si>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</si>
  <si>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</si>
  <si>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</si>
  <si>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</si>
  <si>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</si>
  <si>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</si>
  <si>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</si>
  <si>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</si>
  <si>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</si>
  <si>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</si>
  <si>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</si>
  <si>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</si>
  <si>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</si>
  <si>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</si>
  <si>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</si>
  <si>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</si>
  <si>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</si>
  <si>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</si>
  <si>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</si>
  <si>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</si>
  <si>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</si>
  <si>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</si>
  <si>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</si>
  <si>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</si>
  <si>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</si>
  <si>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</si>
  <si>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</si>
  <si>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</si>
  <si>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</si>
  <si>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</si>
  <si>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</si>
  <si>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</si>
  <si>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</si>
  <si>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</si>
  <si>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</si>
  <si>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</si>
  <si>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</si>
  <si>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</si>
  <si>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</si>
  <si>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</si>
  <si>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</si>
  <si>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</si>
  <si>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</si>
  <si>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</si>
  <si>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</si>
  <si>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</si>
  <si>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</si>
  <si>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24/07/23 - VENCIMENTO 31/07/23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</si>
  <si>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</si>
  <si>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t xml:space="preserve">           (1) Revisão da rede da madrugada, ARLA e equipamentos embarcados, mês de jun/23; também equipamentos embarcados de dez/22 a mai/23, lotes D10 e D11.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</si>
</sst>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346801</v>
      </c>
      <c r="C7" s="9">
        <f t="shared" si="0"/>
        <v>243413</v>
      </c>
      <c r="D7" s="9">
        <f t="shared" si="0"/>
        <v>231421</v>
      </c>
      <c r="E7" s="9">
        <f t="shared" si="0"/>
        <v>62820</v>
      </c>
      <c r="F7" s="9">
        <f t="shared" si="0"/>
        <v>180088</v>
      </c>
      <c r="G7" s="9">
        <f t="shared" si="0"/>
        <v>334715</v>
      </c>
      <c r="H7" s="9">
        <f t="shared" si="0"/>
        <v>39855</v>
      </c>
      <c r="I7" s="9">
        <f t="shared" si="0"/>
        <v>262658</v>
      </c>
      <c r="J7" s="9">
        <f t="shared" si="0"/>
        <v>198938</v>
      </c>
      <c r="K7" s="9">
        <f t="shared" si="0"/>
        <v>309235</v>
      </c>
      <c r="L7" s="9">
        <f t="shared" si="0"/>
        <v>232981</v>
      </c>
      <c r="M7" s="9">
        <f t="shared" si="0"/>
        <v>120361</v>
      </c>
      <c r="N7" s="9">
        <f t="shared" si="0"/>
        <v>77095</v>
      </c>
      <c r="O7" s="9">
        <f t="shared" si="0"/>
        <v>2640381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11080</v>
      </c>
      <c r="C8" s="11">
        <f t="shared" si="1"/>
        <v>10684</v>
      </c>
      <c r="D8" s="11">
        <f t="shared" si="1"/>
        <v>6697</v>
      </c>
      <c r="E8" s="11">
        <f t="shared" si="1"/>
        <v>1934</v>
      </c>
      <c r="F8" s="11">
        <f t="shared" si="1"/>
        <v>5553</v>
      </c>
      <c r="G8" s="11">
        <f t="shared" si="1"/>
        <v>12834</v>
      </c>
      <c r="H8" s="11">
        <f t="shared" si="1"/>
        <v>1635</v>
      </c>
      <c r="I8" s="11">
        <f t="shared" si="1"/>
        <v>13639</v>
      </c>
      <c r="J8" s="11">
        <f t="shared" si="1"/>
        <v>8951</v>
      </c>
      <c r="K8" s="11">
        <f t="shared" si="1"/>
        <v>4414</v>
      </c>
      <c r="L8" s="11">
        <f t="shared" si="1"/>
        <v>4005</v>
      </c>
      <c r="M8" s="11">
        <f t="shared" si="1"/>
        <v>5165</v>
      </c>
      <c r="N8" s="11">
        <f t="shared" si="1"/>
        <v>3664</v>
      </c>
      <c r="O8" s="11">
        <f t="shared" si="1"/>
        <v>90255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11080</v>
      </c>
      <c r="C9" s="11">
        <v>10684</v>
      </c>
      <c r="D9" s="11">
        <v>6697</v>
      </c>
      <c r="E9" s="11">
        <v>1934</v>
      </c>
      <c r="F9" s="11">
        <v>5553</v>
      </c>
      <c r="G9" s="11">
        <v>12834</v>
      </c>
      <c r="H9" s="11">
        <v>1635</v>
      </c>
      <c r="I9" s="11">
        <v>13639</v>
      </c>
      <c r="J9" s="11">
        <v>8951</v>
      </c>
      <c r="K9" s="11">
        <v>4411</v>
      </c>
      <c r="L9" s="11">
        <v>4005</v>
      </c>
      <c r="M9" s="11">
        <v>5165</v>
      </c>
      <c r="N9" s="11">
        <v>3655</v>
      </c>
      <c r="O9" s="11">
        <f>SUM(B9:N9)</f>
        <v>90243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0</v>
      </c>
      <c r="N10" s="13">
        <v>9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335721</v>
      </c>
      <c r="C11" s="13">
        <v>232729</v>
      </c>
      <c r="D11" s="13">
        <v>224724</v>
      </c>
      <c r="E11" s="13">
        <v>60886</v>
      </c>
      <c r="F11" s="13">
        <v>174535</v>
      </c>
      <c r="G11" s="13">
        <v>321881</v>
      </c>
      <c r="H11" s="13">
        <v>38220</v>
      </c>
      <c r="I11" s="13">
        <v>249019</v>
      </c>
      <c r="J11" s="13">
        <v>189987</v>
      </c>
      <c r="K11" s="13">
        <v>304821</v>
      </c>
      <c r="L11" s="13">
        <v>228976</v>
      </c>
      <c r="M11" s="13">
        <v>115196</v>
      </c>
      <c r="N11" s="13">
        <v>73431</v>
      </c>
      <c r="O11" s="11">
        <f>SUM(B11:N11)</f>
        <v>2550126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24607</v>
      </c>
      <c r="C12" s="13">
        <v>21779</v>
      </c>
      <c r="D12" s="13">
        <v>16890</v>
      </c>
      <c r="E12" s="13">
        <v>6595</v>
      </c>
      <c r="F12" s="13">
        <v>16371</v>
      </c>
      <c r="G12" s="13">
        <v>32202</v>
      </c>
      <c r="H12" s="13">
        <v>3975</v>
      </c>
      <c r="I12" s="13">
        <v>24426</v>
      </c>
      <c r="J12" s="13">
        <v>16780</v>
      </c>
      <c r="K12" s="13">
        <v>20489</v>
      </c>
      <c r="L12" s="13">
        <v>15474</v>
      </c>
      <c r="M12" s="13">
        <v>6112</v>
      </c>
      <c r="N12" s="13">
        <v>3296</v>
      </c>
      <c r="O12" s="11">
        <f>SUM(B12:N12)</f>
        <v>208996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311114</v>
      </c>
      <c r="C13" s="15">
        <f t="shared" si="2"/>
        <v>210950</v>
      </c>
      <c r="D13" s="15">
        <f t="shared" si="2"/>
        <v>207834</v>
      </c>
      <c r="E13" s="15">
        <f t="shared" si="2"/>
        <v>54291</v>
      </c>
      <c r="F13" s="15">
        <f t="shared" si="2"/>
        <v>158164</v>
      </c>
      <c r="G13" s="15">
        <f t="shared" si="2"/>
        <v>289679</v>
      </c>
      <c r="H13" s="15">
        <f t="shared" si="2"/>
        <v>34245</v>
      </c>
      <c r="I13" s="15">
        <f t="shared" si="2"/>
        <v>224593</v>
      </c>
      <c r="J13" s="15">
        <f t="shared" si="2"/>
        <v>173207</v>
      </c>
      <c r="K13" s="15">
        <f t="shared" si="2"/>
        <v>284332</v>
      </c>
      <c r="L13" s="15">
        <f t="shared" si="2"/>
        <v>213502</v>
      </c>
      <c r="M13" s="15">
        <f t="shared" si="2"/>
        <v>109084</v>
      </c>
      <c r="N13" s="15">
        <f t="shared" si="2"/>
        <v>70135</v>
      </c>
      <c r="O13" s="11">
        <f>SUM(B13:N13)</f>
        <v>2341130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1.213210424655431</v>
      </c>
      <c r="C18" s="19">
        <v>1.258499498924172</v>
      </c>
      <c r="D18" s="19">
        <v>1.317801516676003</v>
      </c>
      <c r="E18" s="19">
        <v>0.864106098866304</v>
      </c>
      <c r="F18" s="19">
        <v>1.566644700061182</v>
      </c>
      <c r="G18" s="19">
        <v>1.438630197023206</v>
      </c>
      <c r="H18" s="19">
        <v>1.623211475823638</v>
      </c>
      <c r="I18" s="19">
        <v>1.177641930311061</v>
      </c>
      <c r="J18" s="19">
        <v>1.355251592726346</v>
      </c>
      <c r="K18" s="19">
        <v>1.196557477269618</v>
      </c>
      <c r="L18" s="19">
        <v>1.267754689777145</v>
      </c>
      <c r="M18" s="19">
        <v>1.212365916406226</v>
      </c>
      <c r="N18" s="19">
        <v>1.082303523053671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1352435.8100000003</v>
      </c>
      <c r="C20" s="24">
        <f t="shared" si="3"/>
        <v>991811.95</v>
      </c>
      <c r="D20" s="24">
        <f t="shared" si="3"/>
        <v>868093.02</v>
      </c>
      <c r="E20" s="24">
        <f t="shared" si="3"/>
        <v>266813.11</v>
      </c>
      <c r="F20" s="24">
        <f t="shared" si="3"/>
        <v>931376.28</v>
      </c>
      <c r="G20" s="24">
        <f t="shared" si="3"/>
        <v>1317136.3299999998</v>
      </c>
      <c r="H20" s="24">
        <f t="shared" si="3"/>
        <v>234489.84999999998</v>
      </c>
      <c r="I20" s="24">
        <f t="shared" si="3"/>
        <v>1013232.1</v>
      </c>
      <c r="J20" s="24">
        <f t="shared" si="3"/>
        <v>874906.2000000001</v>
      </c>
      <c r="K20" s="24">
        <f t="shared" si="3"/>
        <v>1149145.28</v>
      </c>
      <c r="L20" s="24">
        <f t="shared" si="3"/>
        <v>1050199.06</v>
      </c>
      <c r="M20" s="24">
        <f t="shared" si="3"/>
        <v>600258.57</v>
      </c>
      <c r="N20" s="24">
        <f t="shared" si="3"/>
        <v>306959.43000000005</v>
      </c>
      <c r="O20" s="24">
        <f>O21+O22+O23+O24+O25+O26+O27+O28+O29</f>
        <v>10956856.990000002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1004682.5</v>
      </c>
      <c r="C21" s="28">
        <f aca="true" t="shared" si="4" ref="C21:N21">ROUND((C15+C16)*C7,2)</f>
        <v>728486.43</v>
      </c>
      <c r="D21" s="28">
        <f t="shared" si="4"/>
        <v>607410.7</v>
      </c>
      <c r="E21" s="28">
        <f t="shared" si="4"/>
        <v>281684.88</v>
      </c>
      <c r="F21" s="28">
        <f t="shared" si="4"/>
        <v>547881.72</v>
      </c>
      <c r="G21" s="28">
        <f t="shared" si="4"/>
        <v>837858.59</v>
      </c>
      <c r="H21" s="28">
        <f t="shared" si="4"/>
        <v>133944.68</v>
      </c>
      <c r="I21" s="28">
        <f t="shared" si="4"/>
        <v>780540.78</v>
      </c>
      <c r="J21" s="28">
        <f t="shared" si="4"/>
        <v>594625.68</v>
      </c>
      <c r="K21" s="28">
        <f t="shared" si="4"/>
        <v>873681.65</v>
      </c>
      <c r="L21" s="28">
        <f t="shared" si="4"/>
        <v>749499.88</v>
      </c>
      <c r="M21" s="28">
        <f t="shared" si="4"/>
        <v>446804.1</v>
      </c>
      <c r="N21" s="28">
        <f t="shared" si="4"/>
        <v>258507.24</v>
      </c>
      <c r="O21" s="28">
        <f aca="true" t="shared" si="5" ref="O21:O29">SUM(B21:N21)</f>
        <v>7845608.829999999</v>
      </c>
    </row>
    <row r="22" spans="1:23" ht="18.75" customHeight="1">
      <c r="A22" s="26" t="s">
        <v>33</v>
      </c>
      <c r="B22" s="28">
        <f>IF(B18&lt;&gt;0,ROUND((B18-1)*B21,2),0)</f>
        <v>214208.78</v>
      </c>
      <c r="C22" s="28">
        <f aca="true" t="shared" si="6" ref="C22:N22">IF(C18&lt;&gt;0,ROUND((C18-1)*C21,2),0)</f>
        <v>188313.38</v>
      </c>
      <c r="D22" s="28">
        <f t="shared" si="6"/>
        <v>193036.04</v>
      </c>
      <c r="E22" s="28">
        <f t="shared" si="6"/>
        <v>-38279.26</v>
      </c>
      <c r="F22" s="28">
        <f t="shared" si="6"/>
        <v>310454.27</v>
      </c>
      <c r="G22" s="28">
        <f t="shared" si="6"/>
        <v>367510.08</v>
      </c>
      <c r="H22" s="28">
        <f t="shared" si="6"/>
        <v>83475.86</v>
      </c>
      <c r="I22" s="28">
        <f t="shared" si="6"/>
        <v>138656.77</v>
      </c>
      <c r="J22" s="28">
        <f t="shared" si="6"/>
        <v>211241.72</v>
      </c>
      <c r="K22" s="28">
        <f t="shared" si="6"/>
        <v>171728.66</v>
      </c>
      <c r="L22" s="28">
        <f t="shared" si="6"/>
        <v>200682.11</v>
      </c>
      <c r="M22" s="28">
        <f t="shared" si="6"/>
        <v>94885.96</v>
      </c>
      <c r="N22" s="28">
        <f t="shared" si="6"/>
        <v>21276.06</v>
      </c>
      <c r="O22" s="28">
        <f t="shared" si="5"/>
        <v>2157190.43</v>
      </c>
      <c r="W22" s="51"/>
    </row>
    <row r="23" spans="1:15" ht="18.75" customHeight="1">
      <c r="A23" s="26" t="s">
        <v>34</v>
      </c>
      <c r="B23" s="28">
        <v>68636.36</v>
      </c>
      <c r="C23" s="28">
        <v>46107.2</v>
      </c>
      <c r="D23" s="28">
        <v>32730.96</v>
      </c>
      <c r="E23" s="28">
        <v>12517.87</v>
      </c>
      <c r="F23" s="28">
        <v>42860.86</v>
      </c>
      <c r="G23" s="28">
        <v>66722.28</v>
      </c>
      <c r="H23" s="28">
        <v>6585.43</v>
      </c>
      <c r="I23" s="28">
        <v>48021.45</v>
      </c>
      <c r="J23" s="28">
        <v>39523.28</v>
      </c>
      <c r="K23" s="28">
        <v>59888.02</v>
      </c>
      <c r="L23" s="28">
        <v>56424.79</v>
      </c>
      <c r="M23" s="28">
        <v>27267.7</v>
      </c>
      <c r="N23" s="28">
        <v>16518.27</v>
      </c>
      <c r="O23" s="28">
        <f t="shared" si="5"/>
        <v>523804.4700000001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1081.16</v>
      </c>
      <c r="C26" s="28">
        <v>807.62</v>
      </c>
      <c r="D26" s="28">
        <v>698.2</v>
      </c>
      <c r="E26" s="28">
        <v>216.23</v>
      </c>
      <c r="F26" s="28">
        <v>755.51</v>
      </c>
      <c r="G26" s="28">
        <v>1065.53</v>
      </c>
      <c r="H26" s="28">
        <v>190.18</v>
      </c>
      <c r="I26" s="28">
        <v>812.83</v>
      </c>
      <c r="J26" s="28">
        <v>708.62</v>
      </c>
      <c r="K26" s="28">
        <v>927.45</v>
      </c>
      <c r="L26" s="28">
        <v>844.09</v>
      </c>
      <c r="M26" s="28">
        <v>476.75</v>
      </c>
      <c r="N26" s="28">
        <v>250.11</v>
      </c>
      <c r="O26" s="28">
        <f t="shared" si="5"/>
        <v>8834.28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290415.61</v>
      </c>
      <c r="C31" s="28">
        <f aca="true" t="shared" si="7" ref="C31:O31">+C32+C34+C47+C48+C49+C54-C55</f>
        <v>64847.51</v>
      </c>
      <c r="D31" s="28">
        <f t="shared" si="7"/>
        <v>17661.920000000002</v>
      </c>
      <c r="E31" s="28">
        <f t="shared" si="7"/>
        <v>20898.78</v>
      </c>
      <c r="F31" s="28">
        <f t="shared" si="7"/>
        <v>46268.8</v>
      </c>
      <c r="G31" s="28">
        <f t="shared" si="7"/>
        <v>96752.93</v>
      </c>
      <c r="H31" s="28">
        <f t="shared" si="7"/>
        <v>-5831.35</v>
      </c>
      <c r="I31" s="28">
        <f t="shared" si="7"/>
        <v>139289.37</v>
      </c>
      <c r="J31" s="28">
        <f t="shared" si="7"/>
        <v>-18047.760000000002</v>
      </c>
      <c r="K31" s="28">
        <f t="shared" si="7"/>
        <v>637583.1799999999</v>
      </c>
      <c r="L31" s="28">
        <f t="shared" si="7"/>
        <v>671203.99</v>
      </c>
      <c r="M31" s="28">
        <f t="shared" si="7"/>
        <v>30582.68</v>
      </c>
      <c r="N31" s="28">
        <f t="shared" si="7"/>
        <v>98013.52</v>
      </c>
      <c r="O31" s="28">
        <f t="shared" si="7"/>
        <v>2089639.1799999997</v>
      </c>
    </row>
    <row r="32" spans="1:15" ht="18.75" customHeight="1">
      <c r="A32" s="26" t="s">
        <v>38</v>
      </c>
      <c r="B32" s="29">
        <f>+B33</f>
        <v>-48752</v>
      </c>
      <c r="C32" s="29">
        <f>+C33</f>
        <v>-47009.6</v>
      </c>
      <c r="D32" s="29">
        <f aca="true" t="shared" si="8" ref="D32:O32">+D33</f>
        <v>-29466.8</v>
      </c>
      <c r="E32" s="29">
        <f t="shared" si="8"/>
        <v>-8509.6</v>
      </c>
      <c r="F32" s="29">
        <f t="shared" si="8"/>
        <v>-24433.2</v>
      </c>
      <c r="G32" s="29">
        <f t="shared" si="8"/>
        <v>-56469.6</v>
      </c>
      <c r="H32" s="29">
        <f t="shared" si="8"/>
        <v>-7194</v>
      </c>
      <c r="I32" s="29">
        <f t="shared" si="8"/>
        <v>-60011.6</v>
      </c>
      <c r="J32" s="29">
        <f t="shared" si="8"/>
        <v>-39384.4</v>
      </c>
      <c r="K32" s="29">
        <f t="shared" si="8"/>
        <v>-19408.4</v>
      </c>
      <c r="L32" s="29">
        <f t="shared" si="8"/>
        <v>-17622</v>
      </c>
      <c r="M32" s="29">
        <f t="shared" si="8"/>
        <v>-22726</v>
      </c>
      <c r="N32" s="29">
        <f t="shared" si="8"/>
        <v>-16082</v>
      </c>
      <c r="O32" s="29">
        <f t="shared" si="8"/>
        <v>-397069.20000000007</v>
      </c>
    </row>
    <row r="33" spans="1:26" ht="18.75" customHeight="1">
      <c r="A33" s="27" t="s">
        <v>39</v>
      </c>
      <c r="B33" s="16">
        <f>ROUND((-B9)*$G$3,2)</f>
        <v>-48752</v>
      </c>
      <c r="C33" s="16">
        <f aca="true" t="shared" si="9" ref="C33:N33">ROUND((-C9)*$G$3,2)</f>
        <v>-47009.6</v>
      </c>
      <c r="D33" s="16">
        <f t="shared" si="9"/>
        <v>-29466.8</v>
      </c>
      <c r="E33" s="16">
        <f t="shared" si="9"/>
        <v>-8509.6</v>
      </c>
      <c r="F33" s="16">
        <f t="shared" si="9"/>
        <v>-24433.2</v>
      </c>
      <c r="G33" s="16">
        <f t="shared" si="9"/>
        <v>-56469.6</v>
      </c>
      <c r="H33" s="16">
        <f t="shared" si="9"/>
        <v>-7194</v>
      </c>
      <c r="I33" s="16">
        <f t="shared" si="9"/>
        <v>-60011.6</v>
      </c>
      <c r="J33" s="16">
        <f t="shared" si="9"/>
        <v>-39384.4</v>
      </c>
      <c r="K33" s="16">
        <f t="shared" si="9"/>
        <v>-19408.4</v>
      </c>
      <c r="L33" s="16">
        <f t="shared" si="9"/>
        <v>-17622</v>
      </c>
      <c r="M33" s="16">
        <f t="shared" si="9"/>
        <v>-22726</v>
      </c>
      <c r="N33" s="16">
        <f t="shared" si="9"/>
        <v>-16082</v>
      </c>
      <c r="O33" s="30">
        <f aca="true" t="shared" si="10" ref="O33:O55">SUM(B33:N33)</f>
        <v>-397069.20000000007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339167.61</v>
      </c>
      <c r="C47" s="33">
        <v>111857.11</v>
      </c>
      <c r="D47" s="33">
        <v>47128.72</v>
      </c>
      <c r="E47" s="33">
        <v>29408.38</v>
      </c>
      <c r="F47" s="33">
        <v>70702</v>
      </c>
      <c r="G47" s="33">
        <v>153222.53</v>
      </c>
      <c r="H47" s="33">
        <v>1362.65</v>
      </c>
      <c r="I47" s="33">
        <v>199300.97</v>
      </c>
      <c r="J47" s="33">
        <v>21336.64</v>
      </c>
      <c r="K47" s="33">
        <v>656991.58</v>
      </c>
      <c r="L47" s="33">
        <v>688825.99</v>
      </c>
      <c r="M47" s="33">
        <v>53308.68</v>
      </c>
      <c r="N47" s="33">
        <v>114095.52</v>
      </c>
      <c r="O47" s="31">
        <f t="shared" si="10"/>
        <v>2486708.38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1642851.4200000004</v>
      </c>
      <c r="C53" s="34">
        <f aca="true" t="shared" si="13" ref="C53:N53">+C20+C31</f>
        <v>1056659.46</v>
      </c>
      <c r="D53" s="34">
        <f t="shared" si="13"/>
        <v>885754.9400000001</v>
      </c>
      <c r="E53" s="34">
        <f t="shared" si="13"/>
        <v>287711.89</v>
      </c>
      <c r="F53" s="34">
        <f t="shared" si="13"/>
        <v>977645.0800000001</v>
      </c>
      <c r="G53" s="34">
        <f t="shared" si="13"/>
        <v>1413889.2599999998</v>
      </c>
      <c r="H53" s="34">
        <f t="shared" si="13"/>
        <v>228658.49999999997</v>
      </c>
      <c r="I53" s="34">
        <f t="shared" si="13"/>
        <v>1152521.47</v>
      </c>
      <c r="J53" s="34">
        <f t="shared" si="13"/>
        <v>856858.4400000001</v>
      </c>
      <c r="K53" s="34">
        <f t="shared" si="13"/>
        <v>1786728.46</v>
      </c>
      <c r="L53" s="34">
        <f t="shared" si="13"/>
        <v>1721403.05</v>
      </c>
      <c r="M53" s="34">
        <f t="shared" si="13"/>
        <v>630841.25</v>
      </c>
      <c r="N53" s="34">
        <f t="shared" si="13"/>
        <v>404972.95000000007</v>
      </c>
      <c r="O53" s="34">
        <f>SUM(B53:N53)</f>
        <v>13046496.170000002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 s="41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1642851.42</v>
      </c>
      <c r="C59" s="42">
        <f t="shared" si="14"/>
        <v>1056659.46</v>
      </c>
      <c r="D59" s="42">
        <f t="shared" si="14"/>
        <v>885754.94</v>
      </c>
      <c r="E59" s="42">
        <f t="shared" si="14"/>
        <v>287711.9</v>
      </c>
      <c r="F59" s="42">
        <f t="shared" si="14"/>
        <v>977645.09</v>
      </c>
      <c r="G59" s="42">
        <f t="shared" si="14"/>
        <v>1413889.25</v>
      </c>
      <c r="H59" s="42">
        <f t="shared" si="14"/>
        <v>228658.51</v>
      </c>
      <c r="I59" s="42">
        <f t="shared" si="14"/>
        <v>1152521.47</v>
      </c>
      <c r="J59" s="42">
        <f t="shared" si="14"/>
        <v>856858.44</v>
      </c>
      <c r="K59" s="42">
        <f t="shared" si="14"/>
        <v>1786728.45</v>
      </c>
      <c r="L59" s="42">
        <f t="shared" si="14"/>
        <v>1721403.05</v>
      </c>
      <c r="M59" s="42">
        <f t="shared" si="14"/>
        <v>630841.25</v>
      </c>
      <c r="N59" s="42">
        <f t="shared" si="14"/>
        <v>404972.95</v>
      </c>
      <c r="O59" s="34">
        <f t="shared" si="14"/>
        <v>13046496.18</v>
      </c>
      <c r="Q59"/>
    </row>
    <row r="60" spans="1:18" ht="18.75" customHeight="1">
      <c r="A60" s="26" t="s">
        <v>53</v>
      </c>
      <c r="B60" s="42">
        <v>1401659.95</v>
      </c>
      <c r="C60" s="42">
        <v>749839.65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2151499.6</v>
      </c>
      <c r="P60"/>
      <c r="Q60"/>
      <c r="R60" s="41"/>
    </row>
    <row r="61" spans="1:16" ht="18.75" customHeight="1">
      <c r="A61" s="26" t="s">
        <v>54</v>
      </c>
      <c r="B61" s="42">
        <v>241191.47</v>
      </c>
      <c r="C61" s="42">
        <v>306819.81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548011.28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885754.94</v>
      </c>
      <c r="E62" s="43">
        <v>0</v>
      </c>
      <c r="F62" s="43">
        <v>0</v>
      </c>
      <c r="G62" s="43">
        <v>0</v>
      </c>
      <c r="H62" s="42">
        <v>228658.51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1114413.45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287711.9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287711.9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977645.09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977645.09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1413889.25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1413889.25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1152521.47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1152521.47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856858.44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856858.44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1786728.45</v>
      </c>
      <c r="L68" s="29">
        <v>1721403.05</v>
      </c>
      <c r="M68" s="43">
        <v>0</v>
      </c>
      <c r="N68" s="43">
        <v>0</v>
      </c>
      <c r="O68" s="34">
        <f t="shared" si="15"/>
        <v>3508131.5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630841.25</v>
      </c>
      <c r="N69" s="43">
        <v>0</v>
      </c>
      <c r="O69" s="34">
        <f t="shared" si="15"/>
        <v>630841.25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404972.95</v>
      </c>
      <c r="O70" s="46">
        <f t="shared" si="15"/>
        <v>404972.95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2023-07-28T20:48:20Z</dcterms:modified>
  <cp:category/>
  <cp:version/>
  <cp:contentType/>
  <cp:contentStatus/>
</cp:coreProperties>
</file>