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<sst xmlns="http://schemas.openxmlformats.org/spreadsheetml/2006/main" count="88" uniqueCount="85">
  <si>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</si>
  <si>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</si>
  <si>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</si>
  <si>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</si>
  <si>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</si>
  <si>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</si>
  <si>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</si>
  <si>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</si>
  <si>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</si>
  <si>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</si>
  <si>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</si>
  <si>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</si>
  <si>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</si>
  <si>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</si>
  <si>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</si>
  <si>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</si>
  <si>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</si>
  <si>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</si>
  <si>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</si>
  <si>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</si>
  <si>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</si>
  <si>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</si>
  <si>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</si>
  <si>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</si>
  <si>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</si>
  <si>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</si>
  <si>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</si>
  <si>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</si>
  <si>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</si>
  <si>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</si>
  <si>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</si>
  <si>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</si>
  <si>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</si>
  <si>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</si>
  <si>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</si>
  <si>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</si>
  <si>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</si>
  <si>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</si>
  <si>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</si>
  <si>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</si>
  <si>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</si>
  <si>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</si>
  <si>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</si>
  <si>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</si>
  <si>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</si>
  <si>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</si>
  <si>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</si>
  <si>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</si>
  <si>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</si>
  <si>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</si>
  <si>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</si>
  <si>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</si>
  <si>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</si>
  <si>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</si>
  <si>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</si>
  <si>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</si>
  <si>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</si>
  <si>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</si>
  <si>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</si>
  <si>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</si>
  <si>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</si>
  <si>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</si>
  <si>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</si>
  <si>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</si>
  <si>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</si>
  <si>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</si>
  <si>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</si>
  <si>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</si>
  <si>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</si>
  <si>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</si>
  <si>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</si>
  <si>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</si>
  <si>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</si>
  <si>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</si>
  <si>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</si>
  <si>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</si>
  <si>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</si>
  <si>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</si>
  <si>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</si>
  <si>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</si>
  <si>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</si>
  <si>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</si>
  <si>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</si>
  <si>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</si>
  <si>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23/07/23 - VENCIMENTO 28/07/23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</si>
</sst>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857250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132507</v>
      </c>
      <c r="C7" s="9">
        <f t="shared" si="0"/>
        <v>93089</v>
      </c>
      <c r="D7" s="9">
        <f t="shared" si="0"/>
        <v>96970</v>
      </c>
      <c r="E7" s="9">
        <f t="shared" si="0"/>
        <v>24913</v>
      </c>
      <c r="F7" s="9">
        <f t="shared" si="0"/>
        <v>71369</v>
      </c>
      <c r="G7" s="9">
        <f t="shared" si="0"/>
        <v>121059</v>
      </c>
      <c r="H7" s="9">
        <f t="shared" si="0"/>
        <v>12487</v>
      </c>
      <c r="I7" s="9">
        <f t="shared" si="0"/>
        <v>89898</v>
      </c>
      <c r="J7" s="9">
        <f t="shared" si="0"/>
        <v>78091</v>
      </c>
      <c r="K7" s="9">
        <f t="shared" si="0"/>
        <v>129256</v>
      </c>
      <c r="L7" s="9">
        <f t="shared" si="0"/>
        <v>97969</v>
      </c>
      <c r="M7" s="9">
        <f t="shared" si="0"/>
        <v>43130</v>
      </c>
      <c r="N7" s="9">
        <f t="shared" si="0"/>
        <v>24165</v>
      </c>
      <c r="O7" s="9">
        <f t="shared" si="0"/>
        <v>1014903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6091</v>
      </c>
      <c r="C8" s="11">
        <f t="shared" si="1"/>
        <v>6072</v>
      </c>
      <c r="D8" s="11">
        <f t="shared" si="1"/>
        <v>4046</v>
      </c>
      <c r="E8" s="11">
        <f t="shared" si="1"/>
        <v>876</v>
      </c>
      <c r="F8" s="11">
        <f t="shared" si="1"/>
        <v>3284</v>
      </c>
      <c r="G8" s="11">
        <f t="shared" si="1"/>
        <v>7340</v>
      </c>
      <c r="H8" s="11">
        <f t="shared" si="1"/>
        <v>653</v>
      </c>
      <c r="I8" s="11">
        <f t="shared" si="1"/>
        <v>6941</v>
      </c>
      <c r="J8" s="11">
        <f t="shared" si="1"/>
        <v>4546</v>
      </c>
      <c r="K8" s="11">
        <f t="shared" si="1"/>
        <v>2616</v>
      </c>
      <c r="L8" s="11">
        <f t="shared" si="1"/>
        <v>2320</v>
      </c>
      <c r="M8" s="11">
        <f t="shared" si="1"/>
        <v>2386</v>
      </c>
      <c r="N8" s="11">
        <f t="shared" si="1"/>
        <v>1410</v>
      </c>
      <c r="O8" s="11">
        <f t="shared" si="1"/>
        <v>48581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6091</v>
      </c>
      <c r="C9" s="11">
        <v>6072</v>
      </c>
      <c r="D9" s="11">
        <v>4046</v>
      </c>
      <c r="E9" s="11">
        <v>876</v>
      </c>
      <c r="F9" s="11">
        <v>3284</v>
      </c>
      <c r="G9" s="11">
        <v>7340</v>
      </c>
      <c r="H9" s="11">
        <v>653</v>
      </c>
      <c r="I9" s="11">
        <v>6941</v>
      </c>
      <c r="J9" s="11">
        <v>4546</v>
      </c>
      <c r="K9" s="11">
        <v>2616</v>
      </c>
      <c r="L9" s="11">
        <v>2320</v>
      </c>
      <c r="M9" s="11">
        <v>2386</v>
      </c>
      <c r="N9" s="11">
        <v>1407</v>
      </c>
      <c r="O9" s="11">
        <f>SUM(B9:N9)</f>
        <v>48578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3</v>
      </c>
      <c r="O10" s="11">
        <f>SUM(B10:N10)</f>
        <v>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126416</v>
      </c>
      <c r="C11" s="13">
        <v>87017</v>
      </c>
      <c r="D11" s="13">
        <v>92924</v>
      </c>
      <c r="E11" s="13">
        <v>24037</v>
      </c>
      <c r="F11" s="13">
        <v>68085</v>
      </c>
      <c r="G11" s="13">
        <v>113719</v>
      </c>
      <c r="H11" s="13">
        <v>11834</v>
      </c>
      <c r="I11" s="13">
        <v>82957</v>
      </c>
      <c r="J11" s="13">
        <v>73545</v>
      </c>
      <c r="K11" s="13">
        <v>126640</v>
      </c>
      <c r="L11" s="13">
        <v>95649</v>
      </c>
      <c r="M11" s="13">
        <v>40744</v>
      </c>
      <c r="N11" s="13">
        <v>22755</v>
      </c>
      <c r="O11" s="11">
        <f>SUM(B11:N11)</f>
        <v>966322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11594</v>
      </c>
      <c r="C12" s="13">
        <v>10489</v>
      </c>
      <c r="D12" s="13">
        <v>8952</v>
      </c>
      <c r="E12" s="13">
        <v>3161</v>
      </c>
      <c r="F12" s="13">
        <v>7583</v>
      </c>
      <c r="G12" s="13">
        <v>14585</v>
      </c>
      <c r="H12" s="13">
        <v>1669</v>
      </c>
      <c r="I12" s="13">
        <v>10495</v>
      </c>
      <c r="J12" s="13">
        <v>8354</v>
      </c>
      <c r="K12" s="13">
        <v>9876</v>
      </c>
      <c r="L12" s="13">
        <v>7655</v>
      </c>
      <c r="M12" s="13">
        <v>2780</v>
      </c>
      <c r="N12" s="13">
        <v>1239</v>
      </c>
      <c r="O12" s="11">
        <f>SUM(B12:N12)</f>
        <v>98432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114822</v>
      </c>
      <c r="C13" s="15">
        <f t="shared" si="2"/>
        <v>76528</v>
      </c>
      <c r="D13" s="15">
        <f t="shared" si="2"/>
        <v>83972</v>
      </c>
      <c r="E13" s="15">
        <f t="shared" si="2"/>
        <v>20876</v>
      </c>
      <c r="F13" s="15">
        <f t="shared" si="2"/>
        <v>60502</v>
      </c>
      <c r="G13" s="15">
        <f t="shared" si="2"/>
        <v>99134</v>
      </c>
      <c r="H13" s="15">
        <f t="shared" si="2"/>
        <v>10165</v>
      </c>
      <c r="I13" s="15">
        <f t="shared" si="2"/>
        <v>72462</v>
      </c>
      <c r="J13" s="15">
        <f t="shared" si="2"/>
        <v>65191</v>
      </c>
      <c r="K13" s="15">
        <f t="shared" si="2"/>
        <v>116764</v>
      </c>
      <c r="L13" s="15">
        <f t="shared" si="2"/>
        <v>87994</v>
      </c>
      <c r="M13" s="15">
        <f t="shared" si="2"/>
        <v>37964</v>
      </c>
      <c r="N13" s="15">
        <f t="shared" si="2"/>
        <v>21516</v>
      </c>
      <c r="O13" s="11">
        <f>SUM(B13:N13)</f>
        <v>867890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1.268371249701574</v>
      </c>
      <c r="C18" s="19">
        <v>1.254984515596782</v>
      </c>
      <c r="D18" s="19">
        <v>1.318049052407859</v>
      </c>
      <c r="E18" s="19">
        <v>0.879559012193275</v>
      </c>
      <c r="F18" s="19">
        <v>1.407145945939542</v>
      </c>
      <c r="G18" s="19">
        <v>1.425792744440636</v>
      </c>
      <c r="H18" s="19">
        <v>1.512954621883887</v>
      </c>
      <c r="I18" s="19">
        <v>1.142057422182985</v>
      </c>
      <c r="J18" s="19">
        <v>1.322868591144705</v>
      </c>
      <c r="K18" s="19">
        <v>1.19074894599661</v>
      </c>
      <c r="L18" s="19">
        <v>1.263580966269074</v>
      </c>
      <c r="M18" s="19">
        <v>1.227272039690544</v>
      </c>
      <c r="N18" s="19">
        <v>1.052240513715974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579331.3200000001</v>
      </c>
      <c r="C20" s="24">
        <f t="shared" si="3"/>
        <v>397925.6</v>
      </c>
      <c r="D20" s="24">
        <f t="shared" si="3"/>
        <v>387678.12999999995</v>
      </c>
      <c r="E20" s="24">
        <f t="shared" si="3"/>
        <v>115579.06</v>
      </c>
      <c r="F20" s="24">
        <f t="shared" si="3"/>
        <v>353769.56999999995</v>
      </c>
      <c r="G20" s="24">
        <f t="shared" si="3"/>
        <v>505601.61</v>
      </c>
      <c r="H20" s="24">
        <f t="shared" si="3"/>
        <v>76707.35999999999</v>
      </c>
      <c r="I20" s="24">
        <f t="shared" si="3"/>
        <v>371831.55000000005</v>
      </c>
      <c r="J20" s="24">
        <f t="shared" si="3"/>
        <v>356277.17000000004</v>
      </c>
      <c r="K20" s="24">
        <f t="shared" si="3"/>
        <v>509879.33999999997</v>
      </c>
      <c r="L20" s="24">
        <f t="shared" si="3"/>
        <v>468372.32</v>
      </c>
      <c r="M20" s="24">
        <f t="shared" si="3"/>
        <v>242876.55000000002</v>
      </c>
      <c r="N20" s="24">
        <f t="shared" si="3"/>
        <v>103099.62999999998</v>
      </c>
      <c r="O20" s="24">
        <f>O21+O22+O23+O24+O25+O26+O27+O28+O29</f>
        <v>4468929.21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383872.78</v>
      </c>
      <c r="C21" s="28">
        <f aca="true" t="shared" si="4" ref="C21:N21">ROUND((C15+C16)*C7,2)</f>
        <v>278596.76</v>
      </c>
      <c r="D21" s="28">
        <f t="shared" si="4"/>
        <v>254517.16</v>
      </c>
      <c r="E21" s="28">
        <f t="shared" si="4"/>
        <v>111709.89</v>
      </c>
      <c r="F21" s="28">
        <f t="shared" si="4"/>
        <v>217125.91</v>
      </c>
      <c r="G21" s="28">
        <f t="shared" si="4"/>
        <v>303034.89</v>
      </c>
      <c r="H21" s="28">
        <f t="shared" si="4"/>
        <v>41966.31</v>
      </c>
      <c r="I21" s="28">
        <f t="shared" si="4"/>
        <v>267149.89</v>
      </c>
      <c r="J21" s="28">
        <f t="shared" si="4"/>
        <v>233414</v>
      </c>
      <c r="K21" s="28">
        <f t="shared" si="4"/>
        <v>365186.98</v>
      </c>
      <c r="L21" s="28">
        <f t="shared" si="4"/>
        <v>315166.27</v>
      </c>
      <c r="M21" s="28">
        <f t="shared" si="4"/>
        <v>160107.19</v>
      </c>
      <c r="N21" s="28">
        <f t="shared" si="4"/>
        <v>81027.66</v>
      </c>
      <c r="O21" s="28">
        <f aca="true" t="shared" si="5" ref="O21:O29">SUM(B21:N21)</f>
        <v>3012875.6900000004</v>
      </c>
    </row>
    <row r="22" spans="1:23" ht="18.75" customHeight="1">
      <c r="A22" s="26" t="s">
        <v>33</v>
      </c>
      <c r="B22" s="28">
        <f>IF(B18&lt;&gt;0,ROUND((B18-1)*B21,2),0)</f>
        <v>103020.42</v>
      </c>
      <c r="C22" s="28">
        <f aca="true" t="shared" si="6" ref="C22:N22">IF(C18&lt;&gt;0,ROUND((C18-1)*C21,2),0)</f>
        <v>71037.86</v>
      </c>
      <c r="D22" s="28">
        <f t="shared" si="6"/>
        <v>80948.94</v>
      </c>
      <c r="E22" s="28">
        <f t="shared" si="6"/>
        <v>-13454.45</v>
      </c>
      <c r="F22" s="28">
        <f t="shared" si="6"/>
        <v>88401.93</v>
      </c>
      <c r="G22" s="28">
        <f t="shared" si="6"/>
        <v>129030.06</v>
      </c>
      <c r="H22" s="28">
        <f t="shared" si="6"/>
        <v>21526.81</v>
      </c>
      <c r="I22" s="28">
        <f t="shared" si="6"/>
        <v>37950.62</v>
      </c>
      <c r="J22" s="28">
        <f t="shared" si="6"/>
        <v>75362.05</v>
      </c>
      <c r="K22" s="28">
        <f t="shared" si="6"/>
        <v>69659.03</v>
      </c>
      <c r="L22" s="28">
        <f t="shared" si="6"/>
        <v>83071.83</v>
      </c>
      <c r="M22" s="28">
        <f t="shared" si="6"/>
        <v>36387.89</v>
      </c>
      <c r="N22" s="28">
        <f t="shared" si="6"/>
        <v>4232.93</v>
      </c>
      <c r="O22" s="28">
        <f t="shared" si="5"/>
        <v>787175.92</v>
      </c>
      <c r="W22" s="51"/>
    </row>
    <row r="23" spans="1:15" ht="18.75" customHeight="1">
      <c r="A23" s="26" t="s">
        <v>34</v>
      </c>
      <c r="B23" s="28">
        <v>27373.64</v>
      </c>
      <c r="C23" s="28">
        <v>19302.68</v>
      </c>
      <c r="D23" s="28">
        <v>17148.22</v>
      </c>
      <c r="E23" s="28">
        <v>6394.92</v>
      </c>
      <c r="F23" s="28">
        <v>18038.85</v>
      </c>
      <c r="G23" s="28">
        <v>28452.2</v>
      </c>
      <c r="H23" s="28">
        <v>2759.02</v>
      </c>
      <c r="I23" s="28">
        <v>20744</v>
      </c>
      <c r="J23" s="28">
        <v>17907.45</v>
      </c>
      <c r="K23" s="28">
        <v>30996.19</v>
      </c>
      <c r="L23" s="28">
        <v>26367.39</v>
      </c>
      <c r="M23" s="28">
        <v>15046.79</v>
      </c>
      <c r="N23" s="28">
        <v>7207.23</v>
      </c>
      <c r="O23" s="28">
        <f t="shared" si="5"/>
        <v>237738.58000000002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1237.47</v>
      </c>
      <c r="C26" s="28">
        <v>890.98</v>
      </c>
      <c r="D26" s="28">
        <v>846.69</v>
      </c>
      <c r="E26" s="28">
        <v>255.31</v>
      </c>
      <c r="F26" s="28">
        <v>778.96</v>
      </c>
      <c r="G26" s="28">
        <v>1104.61</v>
      </c>
      <c r="H26" s="28">
        <v>161.52</v>
      </c>
      <c r="I26" s="28">
        <v>786.77</v>
      </c>
      <c r="J26" s="28">
        <v>786.77</v>
      </c>
      <c r="K26" s="28">
        <v>1117.64</v>
      </c>
      <c r="L26" s="28">
        <v>1018.64</v>
      </c>
      <c r="M26" s="28">
        <v>510.62</v>
      </c>
      <c r="N26" s="28">
        <v>224.06</v>
      </c>
      <c r="O26" s="28">
        <f t="shared" si="5"/>
        <v>9720.04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954.71</v>
      </c>
      <c r="C27" s="28">
        <v>710.77</v>
      </c>
      <c r="D27" s="28">
        <v>623.39</v>
      </c>
      <c r="E27" s="28">
        <v>190.42</v>
      </c>
      <c r="F27" s="28">
        <v>627.32</v>
      </c>
      <c r="G27" s="28">
        <v>845.13</v>
      </c>
      <c r="H27" s="28">
        <v>156.5</v>
      </c>
      <c r="I27" s="28">
        <v>661.25</v>
      </c>
      <c r="J27" s="28">
        <v>626.01</v>
      </c>
      <c r="K27" s="28">
        <v>812.55</v>
      </c>
      <c r="L27" s="28">
        <v>721.22</v>
      </c>
      <c r="M27" s="28">
        <v>408.22</v>
      </c>
      <c r="N27" s="28">
        <v>213.89</v>
      </c>
      <c r="O27" s="28">
        <f t="shared" si="5"/>
        <v>7551.380000000001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58968.1</v>
      </c>
      <c r="C29" s="28">
        <v>23596.12</v>
      </c>
      <c r="D29" s="28">
        <v>31573.49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26156.39</v>
      </c>
      <c r="K29" s="28">
        <v>40003.97</v>
      </c>
      <c r="L29" s="28">
        <v>39961.1</v>
      </c>
      <c r="M29" s="28">
        <v>28495.98</v>
      </c>
      <c r="N29" s="28">
        <v>8364.65</v>
      </c>
      <c r="O29" s="28">
        <f t="shared" si="5"/>
        <v>382678.41000000003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-26800.4</v>
      </c>
      <c r="C31" s="28">
        <f aca="true" t="shared" si="7" ref="C31:O31">+C32+C34+C47+C48+C49+C54-C55</f>
        <v>-26716.8</v>
      </c>
      <c r="D31" s="28">
        <f t="shared" si="7"/>
        <v>-17802.4</v>
      </c>
      <c r="E31" s="28">
        <f t="shared" si="7"/>
        <v>-3854.4</v>
      </c>
      <c r="F31" s="28">
        <f t="shared" si="7"/>
        <v>-14449.6</v>
      </c>
      <c r="G31" s="28">
        <f t="shared" si="7"/>
        <v>-32296</v>
      </c>
      <c r="H31" s="28">
        <f t="shared" si="7"/>
        <v>-2873.2</v>
      </c>
      <c r="I31" s="28">
        <f t="shared" si="7"/>
        <v>-30540.4</v>
      </c>
      <c r="J31" s="28">
        <f t="shared" si="7"/>
        <v>-20002.4</v>
      </c>
      <c r="K31" s="28">
        <f t="shared" si="7"/>
        <v>-416510.4</v>
      </c>
      <c r="L31" s="28">
        <f t="shared" si="7"/>
        <v>-379208</v>
      </c>
      <c r="M31" s="28">
        <f t="shared" si="7"/>
        <v>-10498.4</v>
      </c>
      <c r="N31" s="28">
        <f t="shared" si="7"/>
        <v>-6190.8</v>
      </c>
      <c r="O31" s="28">
        <f t="shared" si="7"/>
        <v>-987743.2</v>
      </c>
    </row>
    <row r="32" spans="1:15" ht="18.75" customHeight="1">
      <c r="A32" s="26" t="s">
        <v>38</v>
      </c>
      <c r="B32" s="29">
        <f>+B33</f>
        <v>-26800.4</v>
      </c>
      <c r="C32" s="29">
        <f>+C33</f>
        <v>-26716.8</v>
      </c>
      <c r="D32" s="29">
        <f aca="true" t="shared" si="8" ref="D32:O32">+D33</f>
        <v>-17802.4</v>
      </c>
      <c r="E32" s="29">
        <f t="shared" si="8"/>
        <v>-3854.4</v>
      </c>
      <c r="F32" s="29">
        <f t="shared" si="8"/>
        <v>-14449.6</v>
      </c>
      <c r="G32" s="29">
        <f t="shared" si="8"/>
        <v>-32296</v>
      </c>
      <c r="H32" s="29">
        <f t="shared" si="8"/>
        <v>-2873.2</v>
      </c>
      <c r="I32" s="29">
        <f t="shared" si="8"/>
        <v>-30540.4</v>
      </c>
      <c r="J32" s="29">
        <f t="shared" si="8"/>
        <v>-20002.4</v>
      </c>
      <c r="K32" s="29">
        <f t="shared" si="8"/>
        <v>-11510.4</v>
      </c>
      <c r="L32" s="29">
        <f t="shared" si="8"/>
        <v>-10208</v>
      </c>
      <c r="M32" s="29">
        <f t="shared" si="8"/>
        <v>-10498.4</v>
      </c>
      <c r="N32" s="29">
        <f t="shared" si="8"/>
        <v>-6190.8</v>
      </c>
      <c r="O32" s="29">
        <f t="shared" si="8"/>
        <v>-213743.19999999998</v>
      </c>
    </row>
    <row r="33" spans="1:26" ht="18.75" customHeight="1">
      <c r="A33" s="27" t="s">
        <v>39</v>
      </c>
      <c r="B33" s="16">
        <f>ROUND((-B9)*$G$3,2)</f>
        <v>-26800.4</v>
      </c>
      <c r="C33" s="16">
        <f aca="true" t="shared" si="9" ref="C33:N33">ROUND((-C9)*$G$3,2)</f>
        <v>-26716.8</v>
      </c>
      <c r="D33" s="16">
        <f t="shared" si="9"/>
        <v>-17802.4</v>
      </c>
      <c r="E33" s="16">
        <f t="shared" si="9"/>
        <v>-3854.4</v>
      </c>
      <c r="F33" s="16">
        <f t="shared" si="9"/>
        <v>-14449.6</v>
      </c>
      <c r="G33" s="16">
        <f t="shared" si="9"/>
        <v>-32296</v>
      </c>
      <c r="H33" s="16">
        <f t="shared" si="9"/>
        <v>-2873.2</v>
      </c>
      <c r="I33" s="16">
        <f t="shared" si="9"/>
        <v>-30540.4</v>
      </c>
      <c r="J33" s="16">
        <f t="shared" si="9"/>
        <v>-20002.4</v>
      </c>
      <c r="K33" s="16">
        <f t="shared" si="9"/>
        <v>-11510.4</v>
      </c>
      <c r="L33" s="16">
        <f t="shared" si="9"/>
        <v>-10208</v>
      </c>
      <c r="M33" s="16">
        <f t="shared" si="9"/>
        <v>-10498.4</v>
      </c>
      <c r="N33" s="16">
        <f t="shared" si="9"/>
        <v>-6190.8</v>
      </c>
      <c r="O33" s="30">
        <f aca="true" t="shared" si="10" ref="O33:O55">SUM(B33:N33)</f>
        <v>-213743.19999999998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-405000</v>
      </c>
      <c r="L34" s="29">
        <f t="shared" si="11"/>
        <v>-369000</v>
      </c>
      <c r="M34" s="29">
        <f t="shared" si="11"/>
        <v>0</v>
      </c>
      <c r="N34" s="29">
        <f t="shared" si="11"/>
        <v>0</v>
      </c>
      <c r="O34" s="29">
        <f t="shared" si="11"/>
        <v>-774000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552530.92</v>
      </c>
      <c r="C53" s="34">
        <f aca="true" t="shared" si="13" ref="C53:N53">+C20+C31</f>
        <v>371208.8</v>
      </c>
      <c r="D53" s="34">
        <f t="shared" si="13"/>
        <v>369875.7299999999</v>
      </c>
      <c r="E53" s="34">
        <f t="shared" si="13"/>
        <v>111724.66</v>
      </c>
      <c r="F53" s="34">
        <f t="shared" si="13"/>
        <v>339319.97</v>
      </c>
      <c r="G53" s="34">
        <f t="shared" si="13"/>
        <v>473305.61</v>
      </c>
      <c r="H53" s="34">
        <f t="shared" si="13"/>
        <v>73834.15999999999</v>
      </c>
      <c r="I53" s="34">
        <f t="shared" si="13"/>
        <v>341291.15</v>
      </c>
      <c r="J53" s="34">
        <f t="shared" si="13"/>
        <v>336274.77</v>
      </c>
      <c r="K53" s="34">
        <f t="shared" si="13"/>
        <v>93368.93999999994</v>
      </c>
      <c r="L53" s="34">
        <f t="shared" si="13"/>
        <v>89164.32</v>
      </c>
      <c r="M53" s="34">
        <f t="shared" si="13"/>
        <v>232378.15000000002</v>
      </c>
      <c r="N53" s="34">
        <f t="shared" si="13"/>
        <v>96908.82999999997</v>
      </c>
      <c r="O53" s="34">
        <f>SUM(B53:N53)</f>
        <v>3481186.01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552530.9099999999</v>
      </c>
      <c r="C59" s="42">
        <f t="shared" si="14"/>
        <v>371208.80000000005</v>
      </c>
      <c r="D59" s="42">
        <f t="shared" si="14"/>
        <v>369875.73</v>
      </c>
      <c r="E59" s="42">
        <f t="shared" si="14"/>
        <v>111724.66</v>
      </c>
      <c r="F59" s="42">
        <f t="shared" si="14"/>
        <v>339319.97</v>
      </c>
      <c r="G59" s="42">
        <f t="shared" si="14"/>
        <v>473305.61</v>
      </c>
      <c r="H59" s="42">
        <f t="shared" si="14"/>
        <v>73834.16</v>
      </c>
      <c r="I59" s="42">
        <f t="shared" si="14"/>
        <v>341291.16</v>
      </c>
      <c r="J59" s="42">
        <f t="shared" si="14"/>
        <v>336274.77</v>
      </c>
      <c r="K59" s="42">
        <f t="shared" si="14"/>
        <v>93368.94</v>
      </c>
      <c r="L59" s="42">
        <f t="shared" si="14"/>
        <v>89164.32</v>
      </c>
      <c r="M59" s="42">
        <f t="shared" si="14"/>
        <v>232378.14</v>
      </c>
      <c r="N59" s="42">
        <f t="shared" si="14"/>
        <v>96908.83</v>
      </c>
      <c r="O59" s="34">
        <f t="shared" si="14"/>
        <v>3481186.0000000005</v>
      </c>
      <c r="Q59"/>
    </row>
    <row r="60" spans="1:18" ht="18.75" customHeight="1">
      <c r="A60" s="26" t="s">
        <v>54</v>
      </c>
      <c r="B60" s="42">
        <v>458753.98</v>
      </c>
      <c r="C60" s="42">
        <v>267967.83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726721.81</v>
      </c>
      <c r="P60"/>
      <c r="Q60"/>
      <c r="R60" s="41"/>
    </row>
    <row r="61" spans="1:16" ht="18.75" customHeight="1">
      <c r="A61" s="26" t="s">
        <v>55</v>
      </c>
      <c r="B61" s="42">
        <v>93776.93</v>
      </c>
      <c r="C61" s="42">
        <v>103240.97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197017.9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369875.73</v>
      </c>
      <c r="E62" s="43">
        <v>0</v>
      </c>
      <c r="F62" s="43">
        <v>0</v>
      </c>
      <c r="G62" s="43">
        <v>0</v>
      </c>
      <c r="H62" s="42">
        <v>73834.16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443709.89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111724.66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111724.66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339319.97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339319.97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473305.61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473305.61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341291.16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341291.16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336274.77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336274.77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93368.94</v>
      </c>
      <c r="L68" s="29">
        <v>89164.32</v>
      </c>
      <c r="M68" s="43">
        <v>0</v>
      </c>
      <c r="N68" s="43">
        <v>0</v>
      </c>
      <c r="O68" s="34">
        <f t="shared" si="15"/>
        <v>182533.26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232378.14</v>
      </c>
      <c r="N69" s="43">
        <v>0</v>
      </c>
      <c r="O69" s="34">
        <f t="shared" si="15"/>
        <v>232378.14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96908.83</v>
      </c>
      <c r="O70" s="46">
        <f t="shared" si="15"/>
        <v>96908.83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2023-07-27T18:49:01Z</dcterms:modified>
  <cp:category/>
  <cp:version/>
  <cp:contentType/>
  <cp:contentStatus/>
</cp:coreProperties>
</file>