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<sst xmlns="http://schemas.openxmlformats.org/spreadsheetml/2006/main" count="88" uniqueCount="85">
  <si>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</si>
  <si>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</si>
  <si>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</si>
  <si>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</si>
  <si>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</si>
  <si>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</si>
  <si>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</si>
  <si>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</si>
  <si>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</si>
  <si>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</si>
  <si>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</si>
  <si>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</si>
  <si>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</si>
  <si>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</si>
  <si>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</si>
  <si>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</si>
  <si>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</si>
  <si>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</si>
  <si>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</si>
  <si>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</si>
  <si>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</si>
  <si>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</si>
  <si>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</si>
  <si>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</si>
  <si>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</si>
  <si>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</si>
  <si>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</si>
  <si>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</si>
  <si>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</si>
  <si>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</si>
  <si>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</si>
  <si>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</si>
  <si>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</si>
  <si>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</si>
  <si>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</si>
  <si>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</si>
  <si>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</si>
  <si>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</si>
  <si>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</si>
  <si>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</si>
  <si>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</si>
  <si>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</si>
  <si>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</si>
  <si>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</si>
  <si>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</si>
  <si>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</si>
  <si>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</si>
  <si>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</si>
  <si>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</si>
  <si>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</si>
  <si>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</si>
  <si>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</si>
  <si>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</si>
  <si>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</si>
  <si>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</si>
  <si>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</si>
  <si>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</si>
  <si>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</si>
  <si>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</si>
  <si>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</si>
  <si>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</si>
  <si>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</si>
  <si>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</si>
  <si>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</si>
  <si>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</si>
  <si>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</si>
  <si>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</si>
  <si>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</si>
  <si>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</si>
  <si>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</si>
  <si>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</si>
  <si>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</si>
  <si>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</si>
  <si>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</si>
  <si>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</si>
  <si>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</si>
  <si>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</si>
  <si>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</si>
  <si>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</si>
  <si>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</si>
  <si>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</si>
  <si>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</si>
  <si>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</si>
  <si>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</si>
  <si>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22/07/23 - VENCIMENTO 28/07/23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</si>
</sst>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857250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857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252811</v>
      </c>
      <c r="C7" s="9">
        <f t="shared" si="0"/>
        <v>170185</v>
      </c>
      <c r="D7" s="9">
        <f t="shared" si="0"/>
        <v>178825</v>
      </c>
      <c r="E7" s="9">
        <f t="shared" si="0"/>
        <v>46485</v>
      </c>
      <c r="F7" s="9">
        <f t="shared" si="0"/>
        <v>128082</v>
      </c>
      <c r="G7" s="9">
        <f t="shared" si="0"/>
        <v>222626</v>
      </c>
      <c r="H7" s="9">
        <f t="shared" si="0"/>
        <v>28511</v>
      </c>
      <c r="I7" s="9">
        <f t="shared" si="0"/>
        <v>176061</v>
      </c>
      <c r="J7" s="9">
        <f t="shared" si="0"/>
        <v>142362</v>
      </c>
      <c r="K7" s="9">
        <f t="shared" si="0"/>
        <v>218197</v>
      </c>
      <c r="L7" s="9">
        <f t="shared" si="0"/>
        <v>163986</v>
      </c>
      <c r="M7" s="9">
        <f t="shared" si="0"/>
        <v>75003</v>
      </c>
      <c r="N7" s="9">
        <f t="shared" si="0"/>
        <v>49343</v>
      </c>
      <c r="O7" s="9">
        <f t="shared" si="0"/>
        <v>1852477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9832</v>
      </c>
      <c r="C8" s="11">
        <f t="shared" si="1"/>
        <v>9804</v>
      </c>
      <c r="D8" s="11">
        <f t="shared" si="1"/>
        <v>6499</v>
      </c>
      <c r="E8" s="11">
        <f t="shared" si="1"/>
        <v>1807</v>
      </c>
      <c r="F8" s="11">
        <f t="shared" si="1"/>
        <v>4975</v>
      </c>
      <c r="G8" s="11">
        <f t="shared" si="1"/>
        <v>11524</v>
      </c>
      <c r="H8" s="11">
        <f t="shared" si="1"/>
        <v>1562</v>
      </c>
      <c r="I8" s="11">
        <f t="shared" si="1"/>
        <v>12031</v>
      </c>
      <c r="J8" s="11">
        <f t="shared" si="1"/>
        <v>7673</v>
      </c>
      <c r="K8" s="11">
        <f t="shared" si="1"/>
        <v>4153</v>
      </c>
      <c r="L8" s="11">
        <f t="shared" si="1"/>
        <v>3403</v>
      </c>
      <c r="M8" s="11">
        <f t="shared" si="1"/>
        <v>3787</v>
      </c>
      <c r="N8" s="11">
        <f t="shared" si="1"/>
        <v>2892</v>
      </c>
      <c r="O8" s="11">
        <f t="shared" si="1"/>
        <v>79942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9832</v>
      </c>
      <c r="C9" s="11">
        <v>9804</v>
      </c>
      <c r="D9" s="11">
        <v>6499</v>
      </c>
      <c r="E9" s="11">
        <v>1807</v>
      </c>
      <c r="F9" s="11">
        <v>4975</v>
      </c>
      <c r="G9" s="11">
        <v>11524</v>
      </c>
      <c r="H9" s="11">
        <v>1562</v>
      </c>
      <c r="I9" s="11">
        <v>12031</v>
      </c>
      <c r="J9" s="11">
        <v>7673</v>
      </c>
      <c r="K9" s="11">
        <v>4153</v>
      </c>
      <c r="L9" s="11">
        <v>3403</v>
      </c>
      <c r="M9" s="11">
        <v>3787</v>
      </c>
      <c r="N9" s="11">
        <v>2886</v>
      </c>
      <c r="O9" s="11">
        <f>SUM(B9:N9)</f>
        <v>79936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6</v>
      </c>
      <c r="O10" s="11">
        <f>SUM(B10:N10)</f>
        <v>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242979</v>
      </c>
      <c r="C11" s="13">
        <v>160381</v>
      </c>
      <c r="D11" s="13">
        <v>172326</v>
      </c>
      <c r="E11" s="13">
        <v>44678</v>
      </c>
      <c r="F11" s="13">
        <v>123107</v>
      </c>
      <c r="G11" s="13">
        <v>211102</v>
      </c>
      <c r="H11" s="13">
        <v>26949</v>
      </c>
      <c r="I11" s="13">
        <v>164030</v>
      </c>
      <c r="J11" s="13">
        <v>134689</v>
      </c>
      <c r="K11" s="13">
        <v>214044</v>
      </c>
      <c r="L11" s="13">
        <v>160583</v>
      </c>
      <c r="M11" s="13">
        <v>71216</v>
      </c>
      <c r="N11" s="13">
        <v>46451</v>
      </c>
      <c r="O11" s="11">
        <f>SUM(B11:N11)</f>
        <v>1772535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19268</v>
      </c>
      <c r="C12" s="13">
        <v>15847</v>
      </c>
      <c r="D12" s="13">
        <v>13789</v>
      </c>
      <c r="E12" s="13">
        <v>4994</v>
      </c>
      <c r="F12" s="13">
        <v>11978</v>
      </c>
      <c r="G12" s="13">
        <v>23028</v>
      </c>
      <c r="H12" s="13">
        <v>3227</v>
      </c>
      <c r="I12" s="13">
        <v>17076</v>
      </c>
      <c r="J12" s="13">
        <v>12487</v>
      </c>
      <c r="K12" s="13">
        <v>15435</v>
      </c>
      <c r="L12" s="13">
        <v>11068</v>
      </c>
      <c r="M12" s="13">
        <v>3962</v>
      </c>
      <c r="N12" s="13">
        <v>2163</v>
      </c>
      <c r="O12" s="11">
        <f>SUM(B12:N12)</f>
        <v>154322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223711</v>
      </c>
      <c r="C13" s="15">
        <f t="shared" si="2"/>
        <v>144534</v>
      </c>
      <c r="D13" s="15">
        <f t="shared" si="2"/>
        <v>158537</v>
      </c>
      <c r="E13" s="15">
        <f t="shared" si="2"/>
        <v>39684</v>
      </c>
      <c r="F13" s="15">
        <f t="shared" si="2"/>
        <v>111129</v>
      </c>
      <c r="G13" s="15">
        <f t="shared" si="2"/>
        <v>188074</v>
      </c>
      <c r="H13" s="15">
        <f t="shared" si="2"/>
        <v>23722</v>
      </c>
      <c r="I13" s="15">
        <f t="shared" si="2"/>
        <v>146954</v>
      </c>
      <c r="J13" s="15">
        <f t="shared" si="2"/>
        <v>122202</v>
      </c>
      <c r="K13" s="15">
        <f t="shared" si="2"/>
        <v>198609</v>
      </c>
      <c r="L13" s="15">
        <f t="shared" si="2"/>
        <v>149515</v>
      </c>
      <c r="M13" s="15">
        <f t="shared" si="2"/>
        <v>67254</v>
      </c>
      <c r="N13" s="15">
        <f t="shared" si="2"/>
        <v>44288</v>
      </c>
      <c r="O13" s="11">
        <f>SUM(B13:N13)</f>
        <v>1618213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1.279025174700793</v>
      </c>
      <c r="C18" s="19">
        <v>1.262253776919899</v>
      </c>
      <c r="D18" s="19">
        <v>1.345973990811888</v>
      </c>
      <c r="E18" s="19">
        <v>0.882593026351608</v>
      </c>
      <c r="F18" s="19">
        <v>1.410568210216491</v>
      </c>
      <c r="G18" s="19">
        <v>1.424151720431472</v>
      </c>
      <c r="H18" s="19">
        <v>1.628744090720629</v>
      </c>
      <c r="I18" s="19">
        <v>1.141864690483498</v>
      </c>
      <c r="J18" s="19">
        <v>1.358427733795012</v>
      </c>
      <c r="K18" s="19">
        <v>1.184842613567576</v>
      </c>
      <c r="L18" s="19">
        <v>1.266069414036627</v>
      </c>
      <c r="M18" s="19">
        <v>1.227203088932815</v>
      </c>
      <c r="N18" s="19">
        <v>1.055934105617822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1046297.8399999999</v>
      </c>
      <c r="C20" s="24">
        <f t="shared" si="3"/>
        <v>704127.7</v>
      </c>
      <c r="D20" s="24">
        <f t="shared" si="3"/>
        <v>691491.3000000002</v>
      </c>
      <c r="E20" s="24">
        <f t="shared" si="3"/>
        <v>203650.15000000002</v>
      </c>
      <c r="F20" s="24">
        <f t="shared" si="3"/>
        <v>606855.86</v>
      </c>
      <c r="G20" s="24">
        <f t="shared" si="3"/>
        <v>877853.4200000002</v>
      </c>
      <c r="H20" s="24">
        <f t="shared" si="3"/>
        <v>171700.15000000002</v>
      </c>
      <c r="I20" s="24">
        <f t="shared" si="3"/>
        <v>674793.2100000001</v>
      </c>
      <c r="J20" s="24">
        <f t="shared" si="3"/>
        <v>634035.25</v>
      </c>
      <c r="K20" s="24">
        <f t="shared" si="3"/>
        <v>811671.2500000001</v>
      </c>
      <c r="L20" s="24">
        <f t="shared" si="3"/>
        <v>747237.01</v>
      </c>
      <c r="M20" s="24">
        <f t="shared" si="3"/>
        <v>391175.37</v>
      </c>
      <c r="N20" s="24">
        <f t="shared" si="3"/>
        <v>195854.43</v>
      </c>
      <c r="O20" s="24">
        <f>O21+O22+O23+O24+O25+O26+O27+O28+O29</f>
        <v>7756742.9399999995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732393.47</v>
      </c>
      <c r="C21" s="28">
        <f aca="true" t="shared" si="4" ref="C21:N21">ROUND((C15+C16)*C7,2)</f>
        <v>509329.67</v>
      </c>
      <c r="D21" s="28">
        <f t="shared" si="4"/>
        <v>469361.98</v>
      </c>
      <c r="E21" s="28">
        <f t="shared" si="4"/>
        <v>208438.74</v>
      </c>
      <c r="F21" s="28">
        <f t="shared" si="4"/>
        <v>389663.87</v>
      </c>
      <c r="G21" s="28">
        <f t="shared" si="4"/>
        <v>557277.4</v>
      </c>
      <c r="H21" s="28">
        <f t="shared" si="4"/>
        <v>95819.77</v>
      </c>
      <c r="I21" s="28">
        <f t="shared" si="4"/>
        <v>523200.47</v>
      </c>
      <c r="J21" s="28">
        <f t="shared" si="4"/>
        <v>425520.02</v>
      </c>
      <c r="K21" s="28">
        <f t="shared" si="4"/>
        <v>616471.98</v>
      </c>
      <c r="L21" s="28">
        <f t="shared" si="4"/>
        <v>527542.96</v>
      </c>
      <c r="M21" s="28">
        <f t="shared" si="4"/>
        <v>278426.14</v>
      </c>
      <c r="N21" s="28">
        <f t="shared" si="4"/>
        <v>165452.01</v>
      </c>
      <c r="O21" s="28">
        <f aca="true" t="shared" si="5" ref="O21:O29">SUM(B21:N21)</f>
        <v>5498898.4799999995</v>
      </c>
    </row>
    <row r="22" spans="1:23" ht="18.75" customHeight="1">
      <c r="A22" s="26" t="s">
        <v>33</v>
      </c>
      <c r="B22" s="28">
        <f>IF(B18&lt;&gt;0,ROUND((B18-1)*B21,2),0)</f>
        <v>204356.22</v>
      </c>
      <c r="C22" s="28">
        <f aca="true" t="shared" si="6" ref="C22:N22">IF(C18&lt;&gt;0,ROUND((C18-1)*C21,2),0)</f>
        <v>133573.63</v>
      </c>
      <c r="D22" s="28">
        <f t="shared" si="6"/>
        <v>162387.04</v>
      </c>
      <c r="E22" s="28">
        <f t="shared" si="6"/>
        <v>-24472.16</v>
      </c>
      <c r="F22" s="28">
        <f t="shared" si="6"/>
        <v>159983.6</v>
      </c>
      <c r="G22" s="28">
        <f t="shared" si="6"/>
        <v>236370.17</v>
      </c>
      <c r="H22" s="28">
        <f t="shared" si="6"/>
        <v>60246.11</v>
      </c>
      <c r="I22" s="28">
        <f t="shared" si="6"/>
        <v>74223.67</v>
      </c>
      <c r="J22" s="28">
        <f t="shared" si="6"/>
        <v>152518.18</v>
      </c>
      <c r="K22" s="28">
        <f t="shared" si="6"/>
        <v>113950.29</v>
      </c>
      <c r="L22" s="28">
        <f t="shared" si="6"/>
        <v>140363.05</v>
      </c>
      <c r="M22" s="28">
        <f t="shared" si="6"/>
        <v>63259.28</v>
      </c>
      <c r="N22" s="28">
        <f t="shared" si="6"/>
        <v>9254.41</v>
      </c>
      <c r="O22" s="28">
        <f t="shared" si="5"/>
        <v>1486013.4900000002</v>
      </c>
      <c r="W22" s="51"/>
    </row>
    <row r="23" spans="1:15" ht="18.75" customHeight="1">
      <c r="A23" s="26" t="s">
        <v>34</v>
      </c>
      <c r="B23" s="28">
        <v>44421.14</v>
      </c>
      <c r="C23" s="28">
        <v>32230.89</v>
      </c>
      <c r="D23" s="28">
        <v>24655.02</v>
      </c>
      <c r="E23" s="28">
        <v>8752.26</v>
      </c>
      <c r="F23" s="28">
        <v>27021.14</v>
      </c>
      <c r="G23" s="28">
        <v>39124</v>
      </c>
      <c r="H23" s="28">
        <v>5124.34</v>
      </c>
      <c r="I23" s="28">
        <v>31332.53</v>
      </c>
      <c r="J23" s="28">
        <v>26387.75</v>
      </c>
      <c r="K23" s="28">
        <v>37313.45</v>
      </c>
      <c r="L23" s="28">
        <v>35650.14</v>
      </c>
      <c r="M23" s="28">
        <v>18189.14</v>
      </c>
      <c r="N23" s="28">
        <v>10490.15</v>
      </c>
      <c r="O23" s="28">
        <f t="shared" si="5"/>
        <v>340691.95000000007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1300</v>
      </c>
      <c r="C26" s="28">
        <v>896.19</v>
      </c>
      <c r="D26" s="28">
        <v>870.14</v>
      </c>
      <c r="E26" s="28">
        <v>257.92</v>
      </c>
      <c r="F26" s="28">
        <v>763.33</v>
      </c>
      <c r="G26" s="28">
        <v>1102</v>
      </c>
      <c r="H26" s="28">
        <v>216.23</v>
      </c>
      <c r="I26" s="28">
        <v>836.27</v>
      </c>
      <c r="J26" s="28">
        <v>802.4</v>
      </c>
      <c r="K26" s="28">
        <v>1016.03</v>
      </c>
      <c r="L26" s="28">
        <v>932.67</v>
      </c>
      <c r="M26" s="28">
        <v>476.75</v>
      </c>
      <c r="N26" s="28">
        <v>250.11</v>
      </c>
      <c r="O26" s="28">
        <f t="shared" si="5"/>
        <v>9720.039999999999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954.71</v>
      </c>
      <c r="C27" s="28">
        <v>710.77</v>
      </c>
      <c r="D27" s="28">
        <v>623.39</v>
      </c>
      <c r="E27" s="28">
        <v>190.42</v>
      </c>
      <c r="F27" s="28">
        <v>627.32</v>
      </c>
      <c r="G27" s="28">
        <v>845.13</v>
      </c>
      <c r="H27" s="28">
        <v>156.5</v>
      </c>
      <c r="I27" s="28">
        <v>661.25</v>
      </c>
      <c r="J27" s="28">
        <v>626.01</v>
      </c>
      <c r="K27" s="28">
        <v>812.55</v>
      </c>
      <c r="L27" s="28">
        <v>721.22</v>
      </c>
      <c r="M27" s="28">
        <v>408.22</v>
      </c>
      <c r="N27" s="28">
        <v>213.89</v>
      </c>
      <c r="O27" s="28">
        <f t="shared" si="5"/>
        <v>7551.380000000001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58968.1</v>
      </c>
      <c r="C29" s="28">
        <v>23596.12</v>
      </c>
      <c r="D29" s="28">
        <v>31573.49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26156.39</v>
      </c>
      <c r="K29" s="28">
        <v>40003.97</v>
      </c>
      <c r="L29" s="28">
        <v>39961.1</v>
      </c>
      <c r="M29" s="28">
        <v>28495.98</v>
      </c>
      <c r="N29" s="28">
        <v>8364.65</v>
      </c>
      <c r="O29" s="28">
        <f t="shared" si="5"/>
        <v>382678.41000000003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-43260.8</v>
      </c>
      <c r="C31" s="28">
        <f aca="true" t="shared" si="7" ref="C31:O31">+C32+C34+C47+C48+C49+C54-C55</f>
        <v>-43137.6</v>
      </c>
      <c r="D31" s="28">
        <f t="shared" si="7"/>
        <v>-28595.6</v>
      </c>
      <c r="E31" s="28">
        <f t="shared" si="7"/>
        <v>-7950.8</v>
      </c>
      <c r="F31" s="28">
        <f t="shared" si="7"/>
        <v>-21890</v>
      </c>
      <c r="G31" s="28">
        <f t="shared" si="7"/>
        <v>-50705.6</v>
      </c>
      <c r="H31" s="28">
        <f t="shared" si="7"/>
        <v>-6872.8</v>
      </c>
      <c r="I31" s="28">
        <f t="shared" si="7"/>
        <v>-52936.4</v>
      </c>
      <c r="J31" s="28">
        <f t="shared" si="7"/>
        <v>-33761.2</v>
      </c>
      <c r="K31" s="28">
        <f t="shared" si="7"/>
        <v>-738273.2</v>
      </c>
      <c r="L31" s="28">
        <f t="shared" si="7"/>
        <v>-680973.2</v>
      </c>
      <c r="M31" s="28">
        <f t="shared" si="7"/>
        <v>-16662.8</v>
      </c>
      <c r="N31" s="28">
        <f t="shared" si="7"/>
        <v>-12698.4</v>
      </c>
      <c r="O31" s="28">
        <f t="shared" si="7"/>
        <v>-1737718.4</v>
      </c>
    </row>
    <row r="32" spans="1:15" ht="18.75" customHeight="1">
      <c r="A32" s="26" t="s">
        <v>38</v>
      </c>
      <c r="B32" s="29">
        <f>+B33</f>
        <v>-43260.8</v>
      </c>
      <c r="C32" s="29">
        <f>+C33</f>
        <v>-43137.6</v>
      </c>
      <c r="D32" s="29">
        <f aca="true" t="shared" si="8" ref="D32:O32">+D33</f>
        <v>-28595.6</v>
      </c>
      <c r="E32" s="29">
        <f t="shared" si="8"/>
        <v>-7950.8</v>
      </c>
      <c r="F32" s="29">
        <f t="shared" si="8"/>
        <v>-21890</v>
      </c>
      <c r="G32" s="29">
        <f t="shared" si="8"/>
        <v>-50705.6</v>
      </c>
      <c r="H32" s="29">
        <f t="shared" si="8"/>
        <v>-6872.8</v>
      </c>
      <c r="I32" s="29">
        <f t="shared" si="8"/>
        <v>-52936.4</v>
      </c>
      <c r="J32" s="29">
        <f t="shared" si="8"/>
        <v>-33761.2</v>
      </c>
      <c r="K32" s="29">
        <f t="shared" si="8"/>
        <v>-18273.2</v>
      </c>
      <c r="L32" s="29">
        <f t="shared" si="8"/>
        <v>-14973.2</v>
      </c>
      <c r="M32" s="29">
        <f t="shared" si="8"/>
        <v>-16662.8</v>
      </c>
      <c r="N32" s="29">
        <f t="shared" si="8"/>
        <v>-12698.4</v>
      </c>
      <c r="O32" s="29">
        <f t="shared" si="8"/>
        <v>-351718.4</v>
      </c>
    </row>
    <row r="33" spans="1:26" ht="18.75" customHeight="1">
      <c r="A33" s="27" t="s">
        <v>39</v>
      </c>
      <c r="B33" s="16">
        <f>ROUND((-B9)*$G$3,2)</f>
        <v>-43260.8</v>
      </c>
      <c r="C33" s="16">
        <f aca="true" t="shared" si="9" ref="C33:N33">ROUND((-C9)*$G$3,2)</f>
        <v>-43137.6</v>
      </c>
      <c r="D33" s="16">
        <f t="shared" si="9"/>
        <v>-28595.6</v>
      </c>
      <c r="E33" s="16">
        <f t="shared" si="9"/>
        <v>-7950.8</v>
      </c>
      <c r="F33" s="16">
        <f t="shared" si="9"/>
        <v>-21890</v>
      </c>
      <c r="G33" s="16">
        <f t="shared" si="9"/>
        <v>-50705.6</v>
      </c>
      <c r="H33" s="16">
        <f t="shared" si="9"/>
        <v>-6872.8</v>
      </c>
      <c r="I33" s="16">
        <f t="shared" si="9"/>
        <v>-52936.4</v>
      </c>
      <c r="J33" s="16">
        <f t="shared" si="9"/>
        <v>-33761.2</v>
      </c>
      <c r="K33" s="16">
        <f t="shared" si="9"/>
        <v>-18273.2</v>
      </c>
      <c r="L33" s="16">
        <f t="shared" si="9"/>
        <v>-14973.2</v>
      </c>
      <c r="M33" s="16">
        <f t="shared" si="9"/>
        <v>-16662.8</v>
      </c>
      <c r="N33" s="16">
        <f t="shared" si="9"/>
        <v>-12698.4</v>
      </c>
      <c r="O33" s="30">
        <f aca="true" t="shared" si="10" ref="O33:O55">SUM(B33:N33)</f>
        <v>-351718.4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-720000</v>
      </c>
      <c r="L34" s="29">
        <f t="shared" si="11"/>
        <v>-666000</v>
      </c>
      <c r="M34" s="29">
        <f t="shared" si="11"/>
        <v>0</v>
      </c>
      <c r="N34" s="29">
        <f t="shared" si="11"/>
        <v>0</v>
      </c>
      <c r="O34" s="29">
        <f t="shared" si="11"/>
        <v>-1386000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-720000</v>
      </c>
      <c r="L41" s="31">
        <v>-666000</v>
      </c>
      <c r="M41" s="31">
        <v>0</v>
      </c>
      <c r="N41" s="31">
        <v>0</v>
      </c>
      <c r="O41" s="31">
        <f t="shared" si="10"/>
        <v>-1386000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1003037.0399999998</v>
      </c>
      <c r="C53" s="34">
        <f aca="true" t="shared" si="13" ref="C53:N53">+C20+C31</f>
        <v>660990.1</v>
      </c>
      <c r="D53" s="34">
        <f t="shared" si="13"/>
        <v>662895.7000000002</v>
      </c>
      <c r="E53" s="34">
        <f t="shared" si="13"/>
        <v>195699.35000000003</v>
      </c>
      <c r="F53" s="34">
        <f t="shared" si="13"/>
        <v>584965.86</v>
      </c>
      <c r="G53" s="34">
        <f t="shared" si="13"/>
        <v>827147.8200000002</v>
      </c>
      <c r="H53" s="34">
        <f t="shared" si="13"/>
        <v>164827.35000000003</v>
      </c>
      <c r="I53" s="34">
        <f t="shared" si="13"/>
        <v>621856.81</v>
      </c>
      <c r="J53" s="34">
        <f t="shared" si="13"/>
        <v>600274.05</v>
      </c>
      <c r="K53" s="34">
        <f t="shared" si="13"/>
        <v>73398.05000000016</v>
      </c>
      <c r="L53" s="34">
        <f t="shared" si="13"/>
        <v>66263.81000000006</v>
      </c>
      <c r="M53" s="34">
        <f t="shared" si="13"/>
        <v>374512.57</v>
      </c>
      <c r="N53" s="34">
        <f t="shared" si="13"/>
        <v>183156.03</v>
      </c>
      <c r="O53" s="34">
        <f>SUM(B53:N53)</f>
        <v>6019024.54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1003037.0399999999</v>
      </c>
      <c r="C59" s="42">
        <f t="shared" si="14"/>
        <v>660990.0900000001</v>
      </c>
      <c r="D59" s="42">
        <f t="shared" si="14"/>
        <v>662895.69</v>
      </c>
      <c r="E59" s="42">
        <f t="shared" si="14"/>
        <v>195699.35</v>
      </c>
      <c r="F59" s="42">
        <f t="shared" si="14"/>
        <v>584965.86</v>
      </c>
      <c r="G59" s="42">
        <f t="shared" si="14"/>
        <v>827147.82</v>
      </c>
      <c r="H59" s="42">
        <f t="shared" si="14"/>
        <v>164827.35</v>
      </c>
      <c r="I59" s="42">
        <f t="shared" si="14"/>
        <v>621856.82</v>
      </c>
      <c r="J59" s="42">
        <f t="shared" si="14"/>
        <v>600274.05</v>
      </c>
      <c r="K59" s="42">
        <f t="shared" si="14"/>
        <v>73398.05</v>
      </c>
      <c r="L59" s="42">
        <f t="shared" si="14"/>
        <v>66263.81</v>
      </c>
      <c r="M59" s="42">
        <f t="shared" si="14"/>
        <v>374512.57</v>
      </c>
      <c r="N59" s="42">
        <f t="shared" si="14"/>
        <v>183156.04</v>
      </c>
      <c r="O59" s="34">
        <f t="shared" si="14"/>
        <v>6019024.54</v>
      </c>
      <c r="Q59"/>
    </row>
    <row r="60" spans="1:18" ht="18.75" customHeight="1">
      <c r="A60" s="26" t="s">
        <v>54</v>
      </c>
      <c r="B60" s="42">
        <v>823663.94</v>
      </c>
      <c r="C60" s="42">
        <v>471684.08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1295348.02</v>
      </c>
      <c r="P60"/>
      <c r="Q60"/>
      <c r="R60" s="41"/>
    </row>
    <row r="61" spans="1:16" ht="18.75" customHeight="1">
      <c r="A61" s="26" t="s">
        <v>55</v>
      </c>
      <c r="B61" s="42">
        <v>179373.1</v>
      </c>
      <c r="C61" s="42">
        <v>189306.01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368679.11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662895.69</v>
      </c>
      <c r="E62" s="43">
        <v>0</v>
      </c>
      <c r="F62" s="43">
        <v>0</v>
      </c>
      <c r="G62" s="43">
        <v>0</v>
      </c>
      <c r="H62" s="42">
        <v>164827.35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827723.0399999999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195699.35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195699.35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584965.86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584965.86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827147.82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827147.82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621856.82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621856.82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600274.05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600274.05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73398.05</v>
      </c>
      <c r="L68" s="29">
        <v>66263.81</v>
      </c>
      <c r="M68" s="43">
        <v>0</v>
      </c>
      <c r="N68" s="43">
        <v>0</v>
      </c>
      <c r="O68" s="34">
        <f t="shared" si="15"/>
        <v>139661.86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374512.57</v>
      </c>
      <c r="N69" s="43">
        <v>0</v>
      </c>
      <c r="O69" s="34">
        <f t="shared" si="15"/>
        <v>374512.57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183156.04</v>
      </c>
      <c r="O70" s="46">
        <f t="shared" si="15"/>
        <v>183156.04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2023-07-27T17:56:08Z</dcterms:modified>
  <cp:category/>
  <cp:version/>
  <cp:contentType/>
  <cp:contentStatus/>
</cp:coreProperties>
</file>