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<sst xmlns="http://schemas.openxmlformats.org/spreadsheetml/2006/main" count="88" uniqueCount="85">
  <si>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</si>
  <si>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</si>
  <si>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</si>
  <si>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</si>
  <si>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</si>
  <si>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</si>
  <si>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</si>
  <si>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</si>
  <si>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</si>
  <si>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</si>
  <si>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</si>
  <si>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</si>
  <si>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</si>
  <si>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</si>
  <si>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</si>
  <si>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</si>
  <si>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</si>
  <si>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</si>
  <si>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</si>
  <si>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</si>
  <si>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</si>
  <si>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</si>
  <si>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</si>
  <si>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</si>
  <si>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</si>
  <si>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</si>
  <si>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</si>
  <si>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</si>
  <si>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</si>
  <si>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</si>
  <si>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</si>
  <si>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</si>
  <si>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</si>
  <si>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</si>
  <si>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</si>
  <si>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</si>
  <si>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</si>
  <si>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</si>
  <si>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</si>
  <si>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</si>
  <si>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</si>
  <si>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</si>
  <si>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</si>
  <si>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</si>
  <si>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</si>
  <si>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</si>
  <si>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</si>
  <si>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</si>
  <si>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</si>
  <si>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</si>
  <si>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</si>
  <si>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</si>
  <si>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</si>
  <si>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</si>
  <si>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</si>
  <si>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</si>
  <si>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</si>
  <si>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</si>
  <si>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</si>
  <si>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</si>
  <si>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</si>
  <si>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</si>
  <si>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</si>
  <si>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</si>
  <si>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</si>
  <si>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</si>
  <si>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</si>
  <si>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</si>
  <si>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</si>
  <si>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</si>
  <si>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</si>
  <si>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</si>
  <si>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</si>
  <si>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</si>
  <si>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</si>
  <si>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</si>
  <si>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</si>
  <si>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</si>
  <si>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</si>
  <si>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</si>
  <si>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</si>
  <si>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</si>
  <si>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</si>
  <si>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</si>
  <si>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21/07/23 - VENCIMENTO 28/07/23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</si>
</sst>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330495</v>
      </c>
      <c r="C7" s="9">
        <f t="shared" si="0"/>
        <v>247473</v>
      </c>
      <c r="D7" s="9">
        <f t="shared" si="0"/>
        <v>238180</v>
      </c>
      <c r="E7" s="9">
        <f t="shared" si="0"/>
        <v>63091</v>
      </c>
      <c r="F7" s="9">
        <f t="shared" si="0"/>
        <v>204329</v>
      </c>
      <c r="G7" s="9">
        <f t="shared" si="0"/>
        <v>338875</v>
      </c>
      <c r="H7" s="9">
        <f t="shared" si="0"/>
        <v>41070</v>
      </c>
      <c r="I7" s="9">
        <f t="shared" si="0"/>
        <v>272447</v>
      </c>
      <c r="J7" s="9">
        <f t="shared" si="0"/>
        <v>205496</v>
      </c>
      <c r="K7" s="9">
        <f t="shared" si="0"/>
        <v>318631</v>
      </c>
      <c r="L7" s="9">
        <f t="shared" si="0"/>
        <v>238822</v>
      </c>
      <c r="M7" s="9">
        <f t="shared" si="0"/>
        <v>120942</v>
      </c>
      <c r="N7" s="9">
        <f t="shared" si="0"/>
        <v>79708</v>
      </c>
      <c r="O7" s="9">
        <f t="shared" si="0"/>
        <v>2699559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10491</v>
      </c>
      <c r="C8" s="11">
        <f t="shared" si="1"/>
        <v>10861</v>
      </c>
      <c r="D8" s="11">
        <f t="shared" si="1"/>
        <v>6795</v>
      </c>
      <c r="E8" s="11">
        <f t="shared" si="1"/>
        <v>1931</v>
      </c>
      <c r="F8" s="11">
        <f t="shared" si="1"/>
        <v>5964</v>
      </c>
      <c r="G8" s="11">
        <f t="shared" si="1"/>
        <v>13066</v>
      </c>
      <c r="H8" s="11">
        <f t="shared" si="1"/>
        <v>1749</v>
      </c>
      <c r="I8" s="11">
        <f t="shared" si="1"/>
        <v>14634</v>
      </c>
      <c r="J8" s="11">
        <f t="shared" si="1"/>
        <v>8888</v>
      </c>
      <c r="K8" s="11">
        <f t="shared" si="1"/>
        <v>4567</v>
      </c>
      <c r="L8" s="11">
        <f t="shared" si="1"/>
        <v>3876</v>
      </c>
      <c r="M8" s="11">
        <f t="shared" si="1"/>
        <v>5067</v>
      </c>
      <c r="N8" s="11">
        <f t="shared" si="1"/>
        <v>3883</v>
      </c>
      <c r="O8" s="11">
        <f t="shared" si="1"/>
        <v>91772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10491</v>
      </c>
      <c r="C9" s="11">
        <v>10861</v>
      </c>
      <c r="D9" s="11">
        <v>6795</v>
      </c>
      <c r="E9" s="11">
        <v>1931</v>
      </c>
      <c r="F9" s="11">
        <v>5964</v>
      </c>
      <c r="G9" s="11">
        <v>13066</v>
      </c>
      <c r="H9" s="11">
        <v>1749</v>
      </c>
      <c r="I9" s="11">
        <v>14634</v>
      </c>
      <c r="J9" s="11">
        <v>8888</v>
      </c>
      <c r="K9" s="11">
        <v>4567</v>
      </c>
      <c r="L9" s="11">
        <v>3876</v>
      </c>
      <c r="M9" s="11">
        <v>5067</v>
      </c>
      <c r="N9" s="11">
        <v>3867</v>
      </c>
      <c r="O9" s="11">
        <f>SUM(B9:N9)</f>
        <v>91756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16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320004</v>
      </c>
      <c r="C11" s="13">
        <v>236612</v>
      </c>
      <c r="D11" s="13">
        <v>231385</v>
      </c>
      <c r="E11" s="13">
        <v>61160</v>
      </c>
      <c r="F11" s="13">
        <v>198365</v>
      </c>
      <c r="G11" s="13">
        <v>325809</v>
      </c>
      <c r="H11" s="13">
        <v>39321</v>
      </c>
      <c r="I11" s="13">
        <v>257813</v>
      </c>
      <c r="J11" s="13">
        <v>196608</v>
      </c>
      <c r="K11" s="13">
        <v>314064</v>
      </c>
      <c r="L11" s="13">
        <v>234946</v>
      </c>
      <c r="M11" s="13">
        <v>115875</v>
      </c>
      <c r="N11" s="13">
        <v>75825</v>
      </c>
      <c r="O11" s="11">
        <f>SUM(B11:N11)</f>
        <v>2607787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23505</v>
      </c>
      <c r="C12" s="13">
        <v>22365</v>
      </c>
      <c r="D12" s="13">
        <v>17545</v>
      </c>
      <c r="E12" s="13">
        <v>6665</v>
      </c>
      <c r="F12" s="13">
        <v>18469</v>
      </c>
      <c r="G12" s="13">
        <v>32580</v>
      </c>
      <c r="H12" s="13">
        <v>4311</v>
      </c>
      <c r="I12" s="13">
        <v>24677</v>
      </c>
      <c r="J12" s="13">
        <v>17604</v>
      </c>
      <c r="K12" s="13">
        <v>21116</v>
      </c>
      <c r="L12" s="13">
        <v>15900</v>
      </c>
      <c r="M12" s="13">
        <v>6065</v>
      </c>
      <c r="N12" s="13">
        <v>3388</v>
      </c>
      <c r="O12" s="11">
        <f>SUM(B12:N12)</f>
        <v>214190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296499</v>
      </c>
      <c r="C13" s="15">
        <f t="shared" si="2"/>
        <v>214247</v>
      </c>
      <c r="D13" s="15">
        <f t="shared" si="2"/>
        <v>213840</v>
      </c>
      <c r="E13" s="15">
        <f t="shared" si="2"/>
        <v>54495</v>
      </c>
      <c r="F13" s="15">
        <f t="shared" si="2"/>
        <v>179896</v>
      </c>
      <c r="G13" s="15">
        <f t="shared" si="2"/>
        <v>293229</v>
      </c>
      <c r="H13" s="15">
        <f t="shared" si="2"/>
        <v>35010</v>
      </c>
      <c r="I13" s="15">
        <f t="shared" si="2"/>
        <v>233136</v>
      </c>
      <c r="J13" s="15">
        <f t="shared" si="2"/>
        <v>179004</v>
      </c>
      <c r="K13" s="15">
        <f t="shared" si="2"/>
        <v>292948</v>
      </c>
      <c r="L13" s="15">
        <f t="shared" si="2"/>
        <v>219046</v>
      </c>
      <c r="M13" s="15">
        <f t="shared" si="2"/>
        <v>109810</v>
      </c>
      <c r="N13" s="15">
        <f t="shared" si="2"/>
        <v>72437</v>
      </c>
      <c r="O13" s="11">
        <f>SUM(B13:N13)</f>
        <v>2393597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1.278464241782156</v>
      </c>
      <c r="C18" s="19">
        <v>1.265246300654741</v>
      </c>
      <c r="D18" s="19">
        <v>1.321278531402755</v>
      </c>
      <c r="E18" s="19">
        <v>0.870759391686035</v>
      </c>
      <c r="F18" s="19">
        <v>1.415812790045773</v>
      </c>
      <c r="G18" s="19">
        <v>1.426093801268078</v>
      </c>
      <c r="H18" s="19">
        <v>1.607443426266826</v>
      </c>
      <c r="I18" s="19">
        <v>1.141713788766383</v>
      </c>
      <c r="J18" s="19">
        <v>1.35429460354407</v>
      </c>
      <c r="K18" s="19">
        <v>1.191110553273428</v>
      </c>
      <c r="L18" s="19">
        <v>1.252751026573151</v>
      </c>
      <c r="M18" s="19">
        <v>1.218808073122433</v>
      </c>
      <c r="N18" s="19">
        <v>1.054739119631047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1354060.4600000002</v>
      </c>
      <c r="C20" s="24">
        <f t="shared" si="3"/>
        <v>1011119.6799999999</v>
      </c>
      <c r="D20" s="24">
        <f t="shared" si="3"/>
        <v>894605.8500000002</v>
      </c>
      <c r="E20" s="24">
        <f t="shared" si="3"/>
        <v>269332.74</v>
      </c>
      <c r="F20" s="24">
        <f t="shared" si="3"/>
        <v>952455.8700000001</v>
      </c>
      <c r="G20" s="24">
        <f t="shared" si="3"/>
        <v>1316532.9999999998</v>
      </c>
      <c r="H20" s="24">
        <f t="shared" si="3"/>
        <v>238948.28999999998</v>
      </c>
      <c r="I20" s="24">
        <f t="shared" si="3"/>
        <v>1017338.71</v>
      </c>
      <c r="J20" s="24">
        <f t="shared" si="3"/>
        <v>900377.65</v>
      </c>
      <c r="K20" s="24">
        <f t="shared" si="3"/>
        <v>1176195.79</v>
      </c>
      <c r="L20" s="24">
        <f t="shared" si="3"/>
        <v>1061338.34</v>
      </c>
      <c r="M20" s="24">
        <f t="shared" si="3"/>
        <v>604420.3900000001</v>
      </c>
      <c r="N20" s="24">
        <f t="shared" si="3"/>
        <v>308798.74000000005</v>
      </c>
      <c r="O20" s="24">
        <f>O21+O22+O23+O24+O25+O26+O27+O28+O29</f>
        <v>11105525.510000002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957444.02</v>
      </c>
      <c r="C21" s="28">
        <f aca="true" t="shared" si="4" ref="C21:N21">ROUND((C15+C16)*C7,2)</f>
        <v>740637.19</v>
      </c>
      <c r="D21" s="28">
        <f t="shared" si="4"/>
        <v>625151.05</v>
      </c>
      <c r="E21" s="28">
        <f t="shared" si="4"/>
        <v>282900.04</v>
      </c>
      <c r="F21" s="28">
        <f t="shared" si="4"/>
        <v>621630.12</v>
      </c>
      <c r="G21" s="28">
        <f t="shared" si="4"/>
        <v>848271.9</v>
      </c>
      <c r="H21" s="28">
        <f t="shared" si="4"/>
        <v>138028.06</v>
      </c>
      <c r="I21" s="28">
        <f t="shared" si="4"/>
        <v>809630.75</v>
      </c>
      <c r="J21" s="28">
        <f t="shared" si="4"/>
        <v>614227.54</v>
      </c>
      <c r="K21" s="28">
        <f t="shared" si="4"/>
        <v>900228.16</v>
      </c>
      <c r="L21" s="28">
        <f t="shared" si="4"/>
        <v>768290.37</v>
      </c>
      <c r="M21" s="28">
        <f t="shared" si="4"/>
        <v>448960.89</v>
      </c>
      <c r="N21" s="28">
        <f t="shared" si="4"/>
        <v>267268.89</v>
      </c>
      <c r="O21" s="28">
        <f aca="true" t="shared" si="5" ref="O21:O29">SUM(B21:N21)</f>
        <v>8022668.9799999995</v>
      </c>
    </row>
    <row r="22" spans="1:23" ht="18.75" customHeight="1">
      <c r="A22" s="26" t="s">
        <v>33</v>
      </c>
      <c r="B22" s="28">
        <f>IF(B18&lt;&gt;0,ROUND((B18-1)*B21,2),0)</f>
        <v>266613.92</v>
      </c>
      <c r="C22" s="28">
        <f aca="true" t="shared" si="6" ref="C22:N22">IF(C18&lt;&gt;0,ROUND((C18-1)*C21,2),0)</f>
        <v>196451.27</v>
      </c>
      <c r="D22" s="28">
        <f t="shared" si="6"/>
        <v>200847.61</v>
      </c>
      <c r="E22" s="28">
        <f t="shared" si="6"/>
        <v>-36562.17</v>
      </c>
      <c r="F22" s="28">
        <f t="shared" si="6"/>
        <v>258481.75</v>
      </c>
      <c r="G22" s="28">
        <f t="shared" si="6"/>
        <v>361443.4</v>
      </c>
      <c r="H22" s="28">
        <f t="shared" si="6"/>
        <v>83844.24</v>
      </c>
      <c r="I22" s="28">
        <f t="shared" si="6"/>
        <v>114735.84</v>
      </c>
      <c r="J22" s="28">
        <f t="shared" si="6"/>
        <v>217617.5</v>
      </c>
      <c r="K22" s="28">
        <f t="shared" si="6"/>
        <v>172043.1</v>
      </c>
      <c r="L22" s="28">
        <f t="shared" si="6"/>
        <v>194186.18</v>
      </c>
      <c r="M22" s="28">
        <f t="shared" si="6"/>
        <v>98236.27</v>
      </c>
      <c r="N22" s="28">
        <f t="shared" si="6"/>
        <v>14630.06</v>
      </c>
      <c r="O22" s="28">
        <f t="shared" si="5"/>
        <v>2142568.9699999997</v>
      </c>
      <c r="W22" s="51"/>
    </row>
    <row r="23" spans="1:15" ht="18.75" customHeight="1">
      <c r="A23" s="26" t="s">
        <v>34</v>
      </c>
      <c r="B23" s="28">
        <v>65099.56</v>
      </c>
      <c r="C23" s="28">
        <v>45113.26</v>
      </c>
      <c r="D23" s="28">
        <v>33673.64</v>
      </c>
      <c r="E23" s="28">
        <v>12105.25</v>
      </c>
      <c r="F23" s="28">
        <v>42151.54</v>
      </c>
      <c r="G23" s="28">
        <v>61780.13</v>
      </c>
      <c r="H23" s="28">
        <v>6592.11</v>
      </c>
      <c r="I23" s="28">
        <v>46961.63</v>
      </c>
      <c r="J23" s="28">
        <v>39001.46</v>
      </c>
      <c r="K23" s="28">
        <v>60061.94</v>
      </c>
      <c r="L23" s="28">
        <v>55266.91</v>
      </c>
      <c r="M23" s="28">
        <v>25922.42</v>
      </c>
      <c r="N23" s="28">
        <v>16236.74</v>
      </c>
      <c r="O23" s="28">
        <f t="shared" si="5"/>
        <v>509966.59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1075.95</v>
      </c>
      <c r="C26" s="28">
        <v>820.64</v>
      </c>
      <c r="D26" s="28">
        <v>716.43</v>
      </c>
      <c r="E26" s="28">
        <v>216.23</v>
      </c>
      <c r="F26" s="28">
        <v>768.54</v>
      </c>
      <c r="G26" s="28">
        <v>1057.72</v>
      </c>
      <c r="H26" s="28">
        <v>190.18</v>
      </c>
      <c r="I26" s="28">
        <v>810.22</v>
      </c>
      <c r="J26" s="28">
        <v>724.25</v>
      </c>
      <c r="K26" s="28">
        <v>943.09</v>
      </c>
      <c r="L26" s="28">
        <v>846.69</v>
      </c>
      <c r="M26" s="28">
        <v>476.75</v>
      </c>
      <c r="N26" s="28">
        <v>255.3</v>
      </c>
      <c r="O26" s="28">
        <f t="shared" si="5"/>
        <v>8901.99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-46358.4</v>
      </c>
      <c r="C31" s="28">
        <f aca="true" t="shared" si="7" ref="C31:O31">+C32+C34+C47+C48+C49+C54-C55</f>
        <v>-47788.4</v>
      </c>
      <c r="D31" s="28">
        <f t="shared" si="7"/>
        <v>-30888</v>
      </c>
      <c r="E31" s="28">
        <f t="shared" si="7"/>
        <v>-8496.4</v>
      </c>
      <c r="F31" s="28">
        <f t="shared" si="7"/>
        <v>-35247.34</v>
      </c>
      <c r="G31" s="28">
        <f t="shared" si="7"/>
        <v>-58876.4</v>
      </c>
      <c r="H31" s="28">
        <f t="shared" si="7"/>
        <v>-7695.6</v>
      </c>
      <c r="I31" s="28">
        <f t="shared" si="7"/>
        <v>-64389.6</v>
      </c>
      <c r="J31" s="28">
        <f t="shared" si="7"/>
        <v>-39107.2</v>
      </c>
      <c r="K31" s="28">
        <f t="shared" si="7"/>
        <v>-20094.8</v>
      </c>
      <c r="L31" s="28">
        <f t="shared" si="7"/>
        <v>-17054.4</v>
      </c>
      <c r="M31" s="28">
        <f t="shared" si="7"/>
        <v>-22294.8</v>
      </c>
      <c r="N31" s="28">
        <f t="shared" si="7"/>
        <v>-17410.8</v>
      </c>
      <c r="O31" s="28">
        <f t="shared" si="7"/>
        <v>-415702.14</v>
      </c>
    </row>
    <row r="32" spans="1:15" ht="18.75" customHeight="1">
      <c r="A32" s="26" t="s">
        <v>38</v>
      </c>
      <c r="B32" s="29">
        <f>+B33</f>
        <v>-46160.4</v>
      </c>
      <c r="C32" s="29">
        <f>+C33</f>
        <v>-47788.4</v>
      </c>
      <c r="D32" s="29">
        <f aca="true" t="shared" si="8" ref="D32:O32">+D33</f>
        <v>-29898</v>
      </c>
      <c r="E32" s="29">
        <f t="shared" si="8"/>
        <v>-8496.4</v>
      </c>
      <c r="F32" s="29">
        <f t="shared" si="8"/>
        <v>-26241.6</v>
      </c>
      <c r="G32" s="29">
        <f t="shared" si="8"/>
        <v>-57490.4</v>
      </c>
      <c r="H32" s="29">
        <f t="shared" si="8"/>
        <v>-7695.6</v>
      </c>
      <c r="I32" s="29">
        <f t="shared" si="8"/>
        <v>-64389.6</v>
      </c>
      <c r="J32" s="29">
        <f t="shared" si="8"/>
        <v>-39107.2</v>
      </c>
      <c r="K32" s="29">
        <f t="shared" si="8"/>
        <v>-20094.8</v>
      </c>
      <c r="L32" s="29">
        <f t="shared" si="8"/>
        <v>-17054.4</v>
      </c>
      <c r="M32" s="29">
        <f t="shared" si="8"/>
        <v>-22294.8</v>
      </c>
      <c r="N32" s="29">
        <f t="shared" si="8"/>
        <v>-17014.8</v>
      </c>
      <c r="O32" s="29">
        <f t="shared" si="8"/>
        <v>-403726.4</v>
      </c>
    </row>
    <row r="33" spans="1:26" ht="18.75" customHeight="1">
      <c r="A33" s="27" t="s">
        <v>39</v>
      </c>
      <c r="B33" s="16">
        <f>ROUND((-B9)*$G$3,2)</f>
        <v>-46160.4</v>
      </c>
      <c r="C33" s="16">
        <f aca="true" t="shared" si="9" ref="C33:N33">ROUND((-C9)*$G$3,2)</f>
        <v>-47788.4</v>
      </c>
      <c r="D33" s="16">
        <f t="shared" si="9"/>
        <v>-29898</v>
      </c>
      <c r="E33" s="16">
        <f t="shared" si="9"/>
        <v>-8496.4</v>
      </c>
      <c r="F33" s="16">
        <f t="shared" si="9"/>
        <v>-26241.6</v>
      </c>
      <c r="G33" s="16">
        <f t="shared" si="9"/>
        <v>-57490.4</v>
      </c>
      <c r="H33" s="16">
        <f t="shared" si="9"/>
        <v>-7695.6</v>
      </c>
      <c r="I33" s="16">
        <f t="shared" si="9"/>
        <v>-64389.6</v>
      </c>
      <c r="J33" s="16">
        <f t="shared" si="9"/>
        <v>-39107.2</v>
      </c>
      <c r="K33" s="16">
        <f t="shared" si="9"/>
        <v>-20094.8</v>
      </c>
      <c r="L33" s="16">
        <f t="shared" si="9"/>
        <v>-17054.4</v>
      </c>
      <c r="M33" s="16">
        <f t="shared" si="9"/>
        <v>-22294.8</v>
      </c>
      <c r="N33" s="16">
        <f t="shared" si="9"/>
        <v>-17014.8</v>
      </c>
      <c r="O33" s="30">
        <f aca="true" t="shared" si="10" ref="O33:O55">SUM(B33:N33)</f>
        <v>-403726.4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-198</v>
      </c>
      <c r="C34" s="29">
        <f aca="true" t="shared" si="11" ref="C34:O34">SUM(C35:C45)</f>
        <v>0</v>
      </c>
      <c r="D34" s="29">
        <f t="shared" si="11"/>
        <v>-990</v>
      </c>
      <c r="E34" s="29">
        <f t="shared" si="11"/>
        <v>0</v>
      </c>
      <c r="F34" s="29">
        <f t="shared" si="11"/>
        <v>-9005.74</v>
      </c>
      <c r="G34" s="29">
        <f t="shared" si="11"/>
        <v>-1386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-396</v>
      </c>
      <c r="O34" s="29">
        <f t="shared" si="11"/>
        <v>-11975.73999999999</v>
      </c>
    </row>
    <row r="35" spans="1:26" ht="18.75" customHeight="1">
      <c r="A35" s="27" t="s">
        <v>41</v>
      </c>
      <c r="B35" s="31">
        <v>-198</v>
      </c>
      <c r="C35" s="31">
        <v>0</v>
      </c>
      <c r="D35" s="31">
        <v>-990</v>
      </c>
      <c r="E35" s="31">
        <v>0</v>
      </c>
      <c r="F35" s="31">
        <v>-9005.74</v>
      </c>
      <c r="G35" s="31">
        <v>-1386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-396</v>
      </c>
      <c r="O35" s="31">
        <f t="shared" si="10"/>
        <v>-11975.74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1307702.0600000003</v>
      </c>
      <c r="C53" s="34">
        <f aca="true" t="shared" si="13" ref="C53:N53">+C20+C31</f>
        <v>963331.2799999999</v>
      </c>
      <c r="D53" s="34">
        <f t="shared" si="13"/>
        <v>863717.8500000002</v>
      </c>
      <c r="E53" s="34">
        <f t="shared" si="13"/>
        <v>260836.34</v>
      </c>
      <c r="F53" s="34">
        <f t="shared" si="13"/>
        <v>917208.5300000001</v>
      </c>
      <c r="G53" s="34">
        <f t="shared" si="13"/>
        <v>1257656.5999999999</v>
      </c>
      <c r="H53" s="34">
        <f t="shared" si="13"/>
        <v>231252.68999999997</v>
      </c>
      <c r="I53" s="34">
        <f t="shared" si="13"/>
        <v>952949.11</v>
      </c>
      <c r="J53" s="34">
        <f t="shared" si="13"/>
        <v>861270.4500000001</v>
      </c>
      <c r="K53" s="34">
        <f t="shared" si="13"/>
        <v>1156100.99</v>
      </c>
      <c r="L53" s="34">
        <f t="shared" si="13"/>
        <v>1044283.9400000001</v>
      </c>
      <c r="M53" s="34">
        <f t="shared" si="13"/>
        <v>582125.5900000001</v>
      </c>
      <c r="N53" s="34">
        <f t="shared" si="13"/>
        <v>291387.94000000006</v>
      </c>
      <c r="O53" s="34">
        <f>SUM(B53:N53)</f>
        <v>10689823.37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1307702.05</v>
      </c>
      <c r="C59" s="42">
        <f t="shared" si="14"/>
        <v>963331.2899999999</v>
      </c>
      <c r="D59" s="42">
        <f t="shared" si="14"/>
        <v>863717.84</v>
      </c>
      <c r="E59" s="42">
        <f t="shared" si="14"/>
        <v>260836.34</v>
      </c>
      <c r="F59" s="42">
        <f t="shared" si="14"/>
        <v>917208.53</v>
      </c>
      <c r="G59" s="42">
        <f t="shared" si="14"/>
        <v>1257656.59</v>
      </c>
      <c r="H59" s="42">
        <f t="shared" si="14"/>
        <v>231252.68</v>
      </c>
      <c r="I59" s="42">
        <f t="shared" si="14"/>
        <v>952949.11</v>
      </c>
      <c r="J59" s="42">
        <f t="shared" si="14"/>
        <v>861270.45</v>
      </c>
      <c r="K59" s="42">
        <f t="shared" si="14"/>
        <v>1156101</v>
      </c>
      <c r="L59" s="42">
        <f t="shared" si="14"/>
        <v>1044283.95</v>
      </c>
      <c r="M59" s="42">
        <f t="shared" si="14"/>
        <v>582125.59</v>
      </c>
      <c r="N59" s="42">
        <f t="shared" si="14"/>
        <v>291387.95</v>
      </c>
      <c r="O59" s="34">
        <f t="shared" si="14"/>
        <v>10689823.37</v>
      </c>
      <c r="Q59"/>
    </row>
    <row r="60" spans="1:18" ht="18.75" customHeight="1">
      <c r="A60" s="26" t="s">
        <v>54</v>
      </c>
      <c r="B60" s="42">
        <v>1070442.6</v>
      </c>
      <c r="C60" s="42">
        <v>684229.94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1754672.54</v>
      </c>
      <c r="P60"/>
      <c r="Q60"/>
      <c r="R60" s="41"/>
    </row>
    <row r="61" spans="1:16" ht="18.75" customHeight="1">
      <c r="A61" s="26" t="s">
        <v>55</v>
      </c>
      <c r="B61" s="42">
        <v>237259.45</v>
      </c>
      <c r="C61" s="42">
        <v>279101.35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516360.8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863717.84</v>
      </c>
      <c r="E62" s="43">
        <v>0</v>
      </c>
      <c r="F62" s="43">
        <v>0</v>
      </c>
      <c r="G62" s="43">
        <v>0</v>
      </c>
      <c r="H62" s="42">
        <v>231252.68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1094970.52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260836.34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260836.34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917208.53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917208.53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1257656.59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1257656.59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952949.11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952949.11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861270.45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861270.45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1156101</v>
      </c>
      <c r="L68" s="29">
        <v>1044283.95</v>
      </c>
      <c r="M68" s="43">
        <v>0</v>
      </c>
      <c r="N68" s="43">
        <v>0</v>
      </c>
      <c r="O68" s="34">
        <f t="shared" si="15"/>
        <v>2200384.95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582125.59</v>
      </c>
      <c r="N69" s="43">
        <v>0</v>
      </c>
      <c r="O69" s="34">
        <f t="shared" si="15"/>
        <v>582125.59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291387.95</v>
      </c>
      <c r="O70" s="46">
        <f t="shared" si="15"/>
        <v>291387.95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2023-07-27T17:47:58Z</dcterms:modified>
  <cp:category/>
  <cp:version/>
  <cp:contentType/>
  <cp:contentStatus/>
</cp:coreProperties>
</file>