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<sst xmlns="http://schemas.openxmlformats.org/spreadsheetml/2006/main" count="89" uniqueCount="86">
  <si>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</si>
  <si>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</si>
  <si>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</si>
  <si>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</si>
  <si>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</si>
  <si>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</si>
  <si>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</si>
  <si>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</si>
  <si>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</si>
  <si>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</si>
  <si>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</si>
  <si>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</si>
  <si>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</si>
  <si>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</si>
  <si>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</si>
  <si>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</si>
  <si>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</si>
  <si>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</si>
  <si>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</si>
  <si>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</si>
  <si>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</si>
  <si>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</si>
  <si>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</si>
  <si>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</si>
  <si>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</si>
  <si>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</si>
  <si>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</si>
  <si>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</si>
  <si>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</si>
  <si>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</si>
  <si>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</si>
  <si>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</si>
  <si>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</si>
  <si>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</si>
  <si>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</si>
  <si>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</si>
  <si>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</si>
  <si>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</si>
  <si>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</si>
  <si>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</si>
  <si>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</si>
  <si>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</si>
  <si>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</si>
  <si>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</si>
  <si>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</si>
  <si>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</si>
  <si>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</si>
  <si>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</si>
  <si>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</si>
  <si>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</si>
  <si>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</si>
  <si>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</si>
  <si>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</si>
  <si>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</si>
  <si>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</si>
  <si>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</si>
  <si>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</si>
  <si>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</si>
  <si>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</si>
  <si>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</si>
  <si>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</si>
  <si>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</si>
  <si>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</si>
  <si>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</si>
  <si>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</si>
  <si>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</si>
  <si>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</si>
  <si>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</si>
  <si>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</si>
  <si>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</si>
  <si>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</si>
  <si>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</si>
  <si>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</si>
  <si>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</si>
  <si>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</si>
  <si>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</si>
  <si>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</si>
  <si>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</si>
  <si>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</si>
  <si>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</si>
  <si>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</si>
  <si>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</si>
  <si>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</si>
  <si>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20/07/23 - VENCIMENTO 27/07/23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</si>
  <si>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</si>
  <si>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t xml:space="preserve">          (1) Revisões passageiros transportados, fator de transição e ar condicionado, mês de junho/23, total de 1.340.590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</si>
</sst>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349818</v>
      </c>
      <c r="C7" s="9">
        <f t="shared" si="0"/>
        <v>249533</v>
      </c>
      <c r="D7" s="9">
        <f t="shared" si="0"/>
        <v>238184</v>
      </c>
      <c r="E7" s="9">
        <f t="shared" si="0"/>
        <v>63245</v>
      </c>
      <c r="F7" s="9">
        <f t="shared" si="0"/>
        <v>209939</v>
      </c>
      <c r="G7" s="9">
        <f t="shared" si="0"/>
        <v>339007</v>
      </c>
      <c r="H7" s="9">
        <f t="shared" si="0"/>
        <v>40596</v>
      </c>
      <c r="I7" s="9">
        <f t="shared" si="0"/>
        <v>273083</v>
      </c>
      <c r="J7" s="9">
        <f t="shared" si="0"/>
        <v>204504</v>
      </c>
      <c r="K7" s="9">
        <f t="shared" si="0"/>
        <v>317490</v>
      </c>
      <c r="L7" s="9">
        <f t="shared" si="0"/>
        <v>237362</v>
      </c>
      <c r="M7" s="9">
        <f t="shared" si="0"/>
        <v>121808</v>
      </c>
      <c r="N7" s="9">
        <f t="shared" si="0"/>
        <v>80404</v>
      </c>
      <c r="O7" s="9">
        <f t="shared" si="0"/>
        <v>2724973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10159</v>
      </c>
      <c r="C8" s="11">
        <f t="shared" si="1"/>
        <v>10338</v>
      </c>
      <c r="D8" s="11">
        <f t="shared" si="1"/>
        <v>6214</v>
      </c>
      <c r="E8" s="11">
        <f t="shared" si="1"/>
        <v>1705</v>
      </c>
      <c r="F8" s="11">
        <f t="shared" si="1"/>
        <v>5674</v>
      </c>
      <c r="G8" s="11">
        <f t="shared" si="1"/>
        <v>12098</v>
      </c>
      <c r="H8" s="11">
        <f t="shared" si="1"/>
        <v>1564</v>
      </c>
      <c r="I8" s="11">
        <f t="shared" si="1"/>
        <v>13364</v>
      </c>
      <c r="J8" s="11">
        <f t="shared" si="1"/>
        <v>8158</v>
      </c>
      <c r="K8" s="11">
        <f t="shared" si="1"/>
        <v>3984</v>
      </c>
      <c r="L8" s="11">
        <f t="shared" si="1"/>
        <v>3659</v>
      </c>
      <c r="M8" s="11">
        <f t="shared" si="1"/>
        <v>4830</v>
      </c>
      <c r="N8" s="11">
        <f t="shared" si="1"/>
        <v>3702</v>
      </c>
      <c r="O8" s="11">
        <f t="shared" si="1"/>
        <v>85449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10159</v>
      </c>
      <c r="C9" s="11">
        <v>10338</v>
      </c>
      <c r="D9" s="11">
        <v>6214</v>
      </c>
      <c r="E9" s="11">
        <v>1705</v>
      </c>
      <c r="F9" s="11">
        <v>5674</v>
      </c>
      <c r="G9" s="11">
        <v>12098</v>
      </c>
      <c r="H9" s="11">
        <v>1564</v>
      </c>
      <c r="I9" s="11">
        <v>13364</v>
      </c>
      <c r="J9" s="11">
        <v>8158</v>
      </c>
      <c r="K9" s="11">
        <v>3983</v>
      </c>
      <c r="L9" s="11">
        <v>3659</v>
      </c>
      <c r="M9" s="11">
        <v>4830</v>
      </c>
      <c r="N9" s="11">
        <v>3685</v>
      </c>
      <c r="O9" s="11">
        <f>SUM(B9:N9)</f>
        <v>85431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17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339659</v>
      </c>
      <c r="C11" s="13">
        <v>239195</v>
      </c>
      <c r="D11" s="13">
        <v>231970</v>
      </c>
      <c r="E11" s="13">
        <v>61540</v>
      </c>
      <c r="F11" s="13">
        <v>204265</v>
      </c>
      <c r="G11" s="13">
        <v>326909</v>
      </c>
      <c r="H11" s="13">
        <v>39032</v>
      </c>
      <c r="I11" s="13">
        <v>259719</v>
      </c>
      <c r="J11" s="13">
        <v>196346</v>
      </c>
      <c r="K11" s="13">
        <v>313506</v>
      </c>
      <c r="L11" s="13">
        <v>233703</v>
      </c>
      <c r="M11" s="13">
        <v>116978</v>
      </c>
      <c r="N11" s="13">
        <v>76702</v>
      </c>
      <c r="O11" s="11">
        <f>SUM(B11:N11)</f>
        <v>2639524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24799</v>
      </c>
      <c r="C12" s="13">
        <v>22068</v>
      </c>
      <c r="D12" s="13">
        <v>17100</v>
      </c>
      <c r="E12" s="13">
        <v>6579</v>
      </c>
      <c r="F12" s="13">
        <v>18651</v>
      </c>
      <c r="G12" s="13">
        <v>32188</v>
      </c>
      <c r="H12" s="13">
        <v>4075</v>
      </c>
      <c r="I12" s="13">
        <v>25145</v>
      </c>
      <c r="J12" s="13">
        <v>17312</v>
      </c>
      <c r="K12" s="13">
        <v>20496</v>
      </c>
      <c r="L12" s="13">
        <v>15467</v>
      </c>
      <c r="M12" s="13">
        <v>6156</v>
      </c>
      <c r="N12" s="13">
        <v>3526</v>
      </c>
      <c r="O12" s="11">
        <f>SUM(B12:N12)</f>
        <v>213562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314860</v>
      </c>
      <c r="C13" s="15">
        <f t="shared" si="2"/>
        <v>217127</v>
      </c>
      <c r="D13" s="15">
        <f t="shared" si="2"/>
        <v>214870</v>
      </c>
      <c r="E13" s="15">
        <f t="shared" si="2"/>
        <v>54961</v>
      </c>
      <c r="F13" s="15">
        <f t="shared" si="2"/>
        <v>185614</v>
      </c>
      <c r="G13" s="15">
        <f t="shared" si="2"/>
        <v>294721</v>
      </c>
      <c r="H13" s="15">
        <f t="shared" si="2"/>
        <v>34957</v>
      </c>
      <c r="I13" s="15">
        <f t="shared" si="2"/>
        <v>234574</v>
      </c>
      <c r="J13" s="15">
        <f t="shared" si="2"/>
        <v>179034</v>
      </c>
      <c r="K13" s="15">
        <f t="shared" si="2"/>
        <v>293010</v>
      </c>
      <c r="L13" s="15">
        <f t="shared" si="2"/>
        <v>218236</v>
      </c>
      <c r="M13" s="15">
        <f t="shared" si="2"/>
        <v>110822</v>
      </c>
      <c r="N13" s="15">
        <f t="shared" si="2"/>
        <v>73176</v>
      </c>
      <c r="O13" s="11">
        <f>SUM(B13:N13)</f>
        <v>2425962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1.223235636949884</v>
      </c>
      <c r="C18" s="19">
        <v>1.264750057255003</v>
      </c>
      <c r="D18" s="19">
        <v>1.326253486532586</v>
      </c>
      <c r="E18" s="19">
        <v>0.877564725957158</v>
      </c>
      <c r="F18" s="19">
        <v>1.374327571842137</v>
      </c>
      <c r="G18" s="19">
        <v>1.431420408407988</v>
      </c>
      <c r="H18" s="19">
        <v>1.612687113782281</v>
      </c>
      <c r="I18" s="19">
        <v>1.146268310412577</v>
      </c>
      <c r="J18" s="19">
        <v>1.350133551426632</v>
      </c>
      <c r="K18" s="19">
        <v>1.200986520092185</v>
      </c>
      <c r="L18" s="19">
        <v>1.270777227574879</v>
      </c>
      <c r="M18" s="19">
        <v>1.212021471725264</v>
      </c>
      <c r="N18" s="19">
        <v>1.054309941938749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1370109.7100000004</v>
      </c>
      <c r="C20" s="24">
        <f t="shared" si="3"/>
        <v>1018889.8799999999</v>
      </c>
      <c r="D20" s="24">
        <f t="shared" si="3"/>
        <v>897784.5400000002</v>
      </c>
      <c r="E20" s="24">
        <f t="shared" si="3"/>
        <v>271920.25999999995</v>
      </c>
      <c r="F20" s="24">
        <f t="shared" si="3"/>
        <v>950546.89</v>
      </c>
      <c r="G20" s="24">
        <f t="shared" si="3"/>
        <v>1321359.7399999998</v>
      </c>
      <c r="H20" s="24">
        <f t="shared" si="3"/>
        <v>236689.57000000004</v>
      </c>
      <c r="I20" s="24">
        <f t="shared" si="3"/>
        <v>1023090.22</v>
      </c>
      <c r="J20" s="24">
        <f t="shared" si="3"/>
        <v>893059.43</v>
      </c>
      <c r="K20" s="24">
        <f t="shared" si="3"/>
        <v>1180933.2600000002</v>
      </c>
      <c r="L20" s="24">
        <f t="shared" si="3"/>
        <v>1069721.6900000002</v>
      </c>
      <c r="M20" s="24">
        <f t="shared" si="3"/>
        <v>605560.62</v>
      </c>
      <c r="N20" s="24">
        <f t="shared" si="3"/>
        <v>311088.9800000001</v>
      </c>
      <c r="O20" s="24">
        <f>O21+O22+O23+O24+O25+O26+O27+O28+O29</f>
        <v>11150754.790000003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1013422.75</v>
      </c>
      <c r="C21" s="28">
        <f aca="true" t="shared" si="4" ref="C21:N21">ROUND((C15+C16)*C7,2)</f>
        <v>746802.36</v>
      </c>
      <c r="D21" s="28">
        <f t="shared" si="4"/>
        <v>625161.54</v>
      </c>
      <c r="E21" s="28">
        <f t="shared" si="4"/>
        <v>283590.58</v>
      </c>
      <c r="F21" s="28">
        <f t="shared" si="4"/>
        <v>638697.42</v>
      </c>
      <c r="G21" s="28">
        <f t="shared" si="4"/>
        <v>848602.32</v>
      </c>
      <c r="H21" s="28">
        <f t="shared" si="4"/>
        <v>136435.04</v>
      </c>
      <c r="I21" s="28">
        <f t="shared" si="4"/>
        <v>811520.75</v>
      </c>
      <c r="J21" s="28">
        <f t="shared" si="4"/>
        <v>611262.46</v>
      </c>
      <c r="K21" s="28">
        <f t="shared" si="4"/>
        <v>897004.5</v>
      </c>
      <c r="L21" s="28">
        <f t="shared" si="4"/>
        <v>763593.55</v>
      </c>
      <c r="M21" s="28">
        <f t="shared" si="4"/>
        <v>452175.66</v>
      </c>
      <c r="N21" s="28">
        <f t="shared" si="4"/>
        <v>269602.65</v>
      </c>
      <c r="O21" s="28">
        <f aca="true" t="shared" si="5" ref="O21:O29">SUM(B21:N21)</f>
        <v>8097871.58</v>
      </c>
    </row>
    <row r="22" spans="1:23" ht="18.75" customHeight="1">
      <c r="A22" s="26" t="s">
        <v>33</v>
      </c>
      <c r="B22" s="28">
        <f>IF(B18&lt;&gt;0,ROUND((B18-1)*B21,2),0)</f>
        <v>226232.07</v>
      </c>
      <c r="C22" s="28">
        <f aca="true" t="shared" si="6" ref="C22:N22">IF(C18&lt;&gt;0,ROUND((C18-1)*C21,2),0)</f>
        <v>197715.97</v>
      </c>
      <c r="D22" s="28">
        <f t="shared" si="6"/>
        <v>203961.13</v>
      </c>
      <c r="E22" s="28">
        <f t="shared" si="6"/>
        <v>-34721.49</v>
      </c>
      <c r="F22" s="28">
        <f t="shared" si="6"/>
        <v>239082.05</v>
      </c>
      <c r="G22" s="28">
        <f t="shared" si="6"/>
        <v>366104.36</v>
      </c>
      <c r="H22" s="28">
        <f t="shared" si="6"/>
        <v>83591.99</v>
      </c>
      <c r="I22" s="28">
        <f t="shared" si="6"/>
        <v>118699.77</v>
      </c>
      <c r="J22" s="28">
        <f t="shared" si="6"/>
        <v>214023.5</v>
      </c>
      <c r="K22" s="28">
        <f t="shared" si="6"/>
        <v>180285.81</v>
      </c>
      <c r="L22" s="28">
        <f t="shared" si="6"/>
        <v>206763.74</v>
      </c>
      <c r="M22" s="28">
        <f t="shared" si="6"/>
        <v>95870.95</v>
      </c>
      <c r="N22" s="28">
        <f t="shared" si="6"/>
        <v>14642.1</v>
      </c>
      <c r="O22" s="28">
        <f t="shared" si="5"/>
        <v>2112251.95</v>
      </c>
      <c r="W22" s="51"/>
    </row>
    <row r="23" spans="1:15" ht="18.75" customHeight="1">
      <c r="A23" s="26" t="s">
        <v>34</v>
      </c>
      <c r="B23" s="28">
        <v>65544.11</v>
      </c>
      <c r="C23" s="28">
        <v>45453.59</v>
      </c>
      <c r="D23" s="28">
        <v>33728.32</v>
      </c>
      <c r="E23" s="28">
        <v>12161.55</v>
      </c>
      <c r="F23" s="28">
        <v>42580.17</v>
      </c>
      <c r="G23" s="28">
        <v>61615.49</v>
      </c>
      <c r="H23" s="28">
        <v>6181.26</v>
      </c>
      <c r="I23" s="28">
        <v>46859.21</v>
      </c>
      <c r="J23" s="28">
        <v>38250.14</v>
      </c>
      <c r="K23" s="28">
        <v>59780.36</v>
      </c>
      <c r="L23" s="28">
        <v>55766.91</v>
      </c>
      <c r="M23" s="28">
        <v>26213.2</v>
      </c>
      <c r="N23" s="28">
        <v>16183.78</v>
      </c>
      <c r="O23" s="28">
        <f t="shared" si="5"/>
        <v>510318.09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1083.77</v>
      </c>
      <c r="C26" s="28">
        <v>820.64</v>
      </c>
      <c r="D26" s="28">
        <v>716.43</v>
      </c>
      <c r="E26" s="28">
        <v>216.23</v>
      </c>
      <c r="F26" s="28">
        <v>763.33</v>
      </c>
      <c r="G26" s="28">
        <v>1057.72</v>
      </c>
      <c r="H26" s="28">
        <v>187.58</v>
      </c>
      <c r="I26" s="28">
        <v>810.22</v>
      </c>
      <c r="J26" s="28">
        <v>716.43</v>
      </c>
      <c r="K26" s="28">
        <v>943.09</v>
      </c>
      <c r="L26" s="28">
        <v>849.3</v>
      </c>
      <c r="M26" s="28">
        <v>476.75</v>
      </c>
      <c r="N26" s="28">
        <v>252.7</v>
      </c>
      <c r="O26" s="28">
        <f t="shared" si="5"/>
        <v>8894.190000000002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-14302.359999999997</v>
      </c>
      <c r="C31" s="28">
        <f aca="true" t="shared" si="7" ref="C31:O31">+C32+C34+C47+C48+C49+C54-C55</f>
        <v>-41888.56</v>
      </c>
      <c r="D31" s="28">
        <f t="shared" si="7"/>
        <v>-27229.399999999998</v>
      </c>
      <c r="E31" s="28">
        <f t="shared" si="7"/>
        <v>72194.23</v>
      </c>
      <c r="F31" s="28">
        <f t="shared" si="7"/>
        <v>-556.0099999999984</v>
      </c>
      <c r="G31" s="28">
        <f t="shared" si="7"/>
        <v>-48559.119999999995</v>
      </c>
      <c r="H31" s="28">
        <f t="shared" si="7"/>
        <v>-6456.08</v>
      </c>
      <c r="I31" s="28">
        <f t="shared" si="7"/>
        <v>-33516.34</v>
      </c>
      <c r="J31" s="28">
        <f t="shared" si="7"/>
        <v>-35576.35</v>
      </c>
      <c r="K31" s="28">
        <f t="shared" si="7"/>
        <v>-111446.78</v>
      </c>
      <c r="L31" s="28">
        <f t="shared" si="7"/>
        <v>-4326.27</v>
      </c>
      <c r="M31" s="28">
        <f t="shared" si="7"/>
        <v>-19449.92</v>
      </c>
      <c r="N31" s="28">
        <f t="shared" si="7"/>
        <v>-6447.59</v>
      </c>
      <c r="O31" s="28">
        <f t="shared" si="7"/>
        <v>-277560.55000000005</v>
      </c>
    </row>
    <row r="32" spans="1:15" ht="18.75" customHeight="1">
      <c r="A32" s="26" t="s">
        <v>38</v>
      </c>
      <c r="B32" s="29">
        <f>+B33</f>
        <v>-44699.6</v>
      </c>
      <c r="C32" s="29">
        <f>+C33</f>
        <v>-45487.2</v>
      </c>
      <c r="D32" s="29">
        <f aca="true" t="shared" si="8" ref="D32:O32">+D33</f>
        <v>-27341.6</v>
      </c>
      <c r="E32" s="29">
        <f t="shared" si="8"/>
        <v>-7502</v>
      </c>
      <c r="F32" s="29">
        <f t="shared" si="8"/>
        <v>-24965.6</v>
      </c>
      <c r="G32" s="29">
        <f t="shared" si="8"/>
        <v>-53231.2</v>
      </c>
      <c r="H32" s="29">
        <f t="shared" si="8"/>
        <v>-6881.6</v>
      </c>
      <c r="I32" s="29">
        <f t="shared" si="8"/>
        <v>-58801.6</v>
      </c>
      <c r="J32" s="29">
        <f t="shared" si="8"/>
        <v>-35895.2</v>
      </c>
      <c r="K32" s="29">
        <f t="shared" si="8"/>
        <v>-17525.2</v>
      </c>
      <c r="L32" s="29">
        <f t="shared" si="8"/>
        <v>-16099.6</v>
      </c>
      <c r="M32" s="29">
        <f t="shared" si="8"/>
        <v>-21252</v>
      </c>
      <c r="N32" s="29">
        <f t="shared" si="8"/>
        <v>-16214</v>
      </c>
      <c r="O32" s="29">
        <f t="shared" si="8"/>
        <v>-375896.4</v>
      </c>
    </row>
    <row r="33" spans="1:26" ht="18.75" customHeight="1">
      <c r="A33" s="27" t="s">
        <v>39</v>
      </c>
      <c r="B33" s="16">
        <f>ROUND((-B9)*$G$3,2)</f>
        <v>-44699.6</v>
      </c>
      <c r="C33" s="16">
        <f aca="true" t="shared" si="9" ref="C33:N33">ROUND((-C9)*$G$3,2)</f>
        <v>-45487.2</v>
      </c>
      <c r="D33" s="16">
        <f t="shared" si="9"/>
        <v>-27341.6</v>
      </c>
      <c r="E33" s="16">
        <f t="shared" si="9"/>
        <v>-7502</v>
      </c>
      <c r="F33" s="16">
        <f t="shared" si="9"/>
        <v>-24965.6</v>
      </c>
      <c r="G33" s="16">
        <f t="shared" si="9"/>
        <v>-53231.2</v>
      </c>
      <c r="H33" s="16">
        <f t="shared" si="9"/>
        <v>-6881.6</v>
      </c>
      <c r="I33" s="16">
        <f t="shared" si="9"/>
        <v>-58801.6</v>
      </c>
      <c r="J33" s="16">
        <f t="shared" si="9"/>
        <v>-35895.2</v>
      </c>
      <c r="K33" s="16">
        <f t="shared" si="9"/>
        <v>-17525.2</v>
      </c>
      <c r="L33" s="16">
        <f t="shared" si="9"/>
        <v>-16099.6</v>
      </c>
      <c r="M33" s="16">
        <f t="shared" si="9"/>
        <v>-21252</v>
      </c>
      <c r="N33" s="16">
        <f t="shared" si="9"/>
        <v>-16214</v>
      </c>
      <c r="O33" s="30">
        <f aca="true" t="shared" si="10" ref="O33:O55">SUM(B33:N33)</f>
        <v>-375896.4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30397.24</v>
      </c>
      <c r="C47" s="33">
        <v>3598.64</v>
      </c>
      <c r="D47" s="33">
        <v>112.2</v>
      </c>
      <c r="E47" s="33">
        <v>79696.23</v>
      </c>
      <c r="F47" s="33">
        <v>24409.59</v>
      </c>
      <c r="G47" s="33">
        <v>4672.08</v>
      </c>
      <c r="H47" s="33">
        <v>425.52</v>
      </c>
      <c r="I47" s="33">
        <v>25285.26</v>
      </c>
      <c r="J47" s="33">
        <v>318.85</v>
      </c>
      <c r="K47" s="33">
        <v>-93921.58</v>
      </c>
      <c r="L47" s="33">
        <v>11773.33</v>
      </c>
      <c r="M47" s="33">
        <v>1802.08</v>
      </c>
      <c r="N47" s="33">
        <v>9766.41</v>
      </c>
      <c r="O47" s="31">
        <f t="shared" si="10"/>
        <v>98335.84999999999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1355807.3500000003</v>
      </c>
      <c r="C53" s="34">
        <f aca="true" t="shared" si="13" ref="C53:N53">+C20+C31</f>
        <v>977001.3199999998</v>
      </c>
      <c r="D53" s="34">
        <f t="shared" si="13"/>
        <v>870555.1400000001</v>
      </c>
      <c r="E53" s="34">
        <f t="shared" si="13"/>
        <v>344114.48999999993</v>
      </c>
      <c r="F53" s="34">
        <f t="shared" si="13"/>
        <v>949990.88</v>
      </c>
      <c r="G53" s="34">
        <f t="shared" si="13"/>
        <v>1272800.6199999996</v>
      </c>
      <c r="H53" s="34">
        <f t="shared" si="13"/>
        <v>230233.49000000005</v>
      </c>
      <c r="I53" s="34">
        <f t="shared" si="13"/>
        <v>989573.88</v>
      </c>
      <c r="J53" s="34">
        <f t="shared" si="13"/>
        <v>857483.0800000001</v>
      </c>
      <c r="K53" s="34">
        <f t="shared" si="13"/>
        <v>1069486.4800000002</v>
      </c>
      <c r="L53" s="34">
        <f t="shared" si="13"/>
        <v>1065395.4200000002</v>
      </c>
      <c r="M53" s="34">
        <f t="shared" si="13"/>
        <v>586110.7</v>
      </c>
      <c r="N53" s="34">
        <f t="shared" si="13"/>
        <v>304641.3900000001</v>
      </c>
      <c r="O53" s="34">
        <f>SUM(B53:N53)</f>
        <v>10873194.239999998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 s="41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1355807.3399999999</v>
      </c>
      <c r="C59" s="42">
        <f t="shared" si="14"/>
        <v>977001.32</v>
      </c>
      <c r="D59" s="42">
        <f t="shared" si="14"/>
        <v>870555.15</v>
      </c>
      <c r="E59" s="42">
        <f t="shared" si="14"/>
        <v>344114.49</v>
      </c>
      <c r="F59" s="42">
        <f t="shared" si="14"/>
        <v>949990.88</v>
      </c>
      <c r="G59" s="42">
        <f t="shared" si="14"/>
        <v>1272800.63</v>
      </c>
      <c r="H59" s="42">
        <f t="shared" si="14"/>
        <v>230233.48</v>
      </c>
      <c r="I59" s="42">
        <f t="shared" si="14"/>
        <v>989573.87</v>
      </c>
      <c r="J59" s="42">
        <f t="shared" si="14"/>
        <v>857483.07</v>
      </c>
      <c r="K59" s="42">
        <f t="shared" si="14"/>
        <v>1069486.48</v>
      </c>
      <c r="L59" s="42">
        <f t="shared" si="14"/>
        <v>1065395.43</v>
      </c>
      <c r="M59" s="42">
        <f t="shared" si="14"/>
        <v>586110.7</v>
      </c>
      <c r="N59" s="42">
        <f t="shared" si="14"/>
        <v>304641.39</v>
      </c>
      <c r="O59" s="34">
        <f t="shared" si="14"/>
        <v>10873194.23</v>
      </c>
      <c r="Q59"/>
    </row>
    <row r="60" spans="1:18" ht="18.75" customHeight="1">
      <c r="A60" s="26" t="s">
        <v>53</v>
      </c>
      <c r="B60" s="42">
        <v>1109407.89</v>
      </c>
      <c r="C60" s="42">
        <v>693839.97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1803247.8599999999</v>
      </c>
      <c r="P60"/>
      <c r="Q60"/>
      <c r="R60" s="41"/>
    </row>
    <row r="61" spans="1:16" ht="18.75" customHeight="1">
      <c r="A61" s="26" t="s">
        <v>54</v>
      </c>
      <c r="B61" s="42">
        <v>246399.45</v>
      </c>
      <c r="C61" s="42">
        <v>283161.35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529560.8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870555.15</v>
      </c>
      <c r="E62" s="43">
        <v>0</v>
      </c>
      <c r="F62" s="43">
        <v>0</v>
      </c>
      <c r="G62" s="43">
        <v>0</v>
      </c>
      <c r="H62" s="42">
        <v>230233.48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1100788.6300000001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344114.49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344114.49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949990.88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949990.88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1272800.63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1272800.63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989573.87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989573.87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857483.07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857483.07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1069486.48</v>
      </c>
      <c r="L68" s="29">
        <v>1065395.43</v>
      </c>
      <c r="M68" s="43">
        <v>0</v>
      </c>
      <c r="N68" s="43">
        <v>0</v>
      </c>
      <c r="O68" s="34">
        <f t="shared" si="15"/>
        <v>2134881.91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586110.7</v>
      </c>
      <c r="N69" s="43">
        <v>0</v>
      </c>
      <c r="O69" s="34">
        <f t="shared" si="15"/>
        <v>586110.7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304641.39</v>
      </c>
      <c r="O70" s="46">
        <f t="shared" si="15"/>
        <v>304641.39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2023-07-27T11:42:12Z</dcterms:modified>
  <cp:category/>
  <cp:version/>
  <cp:contentType/>
  <cp:contentStatus/>
</cp:coreProperties>
</file>