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<sst xmlns="http://schemas.openxmlformats.org/spreadsheetml/2006/main" count="90" uniqueCount="87">
  <si>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</si>
  <si>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</si>
  <si>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</si>
  <si>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</si>
  <si>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</si>
  <si>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</si>
  <si>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</si>
  <si>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</si>
  <si>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</si>
  <si>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</si>
  <si>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</si>
  <si>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</si>
  <si>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</si>
  <si>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</si>
  <si>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</si>
  <si>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</si>
  <si>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</si>
  <si>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</si>
  <si>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</si>
  <si>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</si>
  <si>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</si>
  <si>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</si>
  <si>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</si>
  <si>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</si>
  <si>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</si>
  <si>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</si>
  <si>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</si>
  <si>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</si>
  <si>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</si>
  <si>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</si>
  <si>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</si>
  <si>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</si>
  <si>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</si>
  <si>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</si>
  <si>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</si>
  <si>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</si>
  <si>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</si>
  <si>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</si>
  <si>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</si>
  <si>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</si>
  <si>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</si>
  <si>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</si>
  <si>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</si>
  <si>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</si>
  <si>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</si>
  <si>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</si>
  <si>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</si>
  <si>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</si>
  <si>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</si>
  <si>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</si>
  <si>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</si>
  <si>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</si>
  <si>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</si>
  <si>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</si>
  <si>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</si>
  <si>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</si>
  <si>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</si>
  <si>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</si>
  <si>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</si>
  <si>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</si>
  <si>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</si>
  <si>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</si>
  <si>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</si>
  <si>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</si>
  <si>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</si>
  <si>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</si>
  <si>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</si>
  <si>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</si>
  <si>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</si>
  <si>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</si>
  <si>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</si>
  <si>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</si>
  <si>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</si>
  <si>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</si>
  <si>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</si>
  <si>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</si>
  <si>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</si>
  <si>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</si>
  <si>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</si>
  <si>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</si>
  <si>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</si>
  <si>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</si>
  <si>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19/07/23 - VENCIMENTO 26/07/23</t>
  </si>
  <si>
    <r>
      <t>5.4. Revisão de Remuneração pelo Serviço Atende</t>
    </r>
    <r>
      <rPr>
        <vertAlign val="superscript"/>
        <sz val="12"/>
        <color indexed="8"/>
        <rFont val="Calibri"/>
        <family val="2"/>
      </rPr>
      <t>(2)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</si>
  <si>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(1)</t>
    </r>
  </si>
  <si>
    <t xml:space="preserve">           (1) Revisão equipamentos embarcados.</t>
  </si>
  <si>
    <t xml:space="preserve">           (2) Revisão de frota e horas extras, mês de junho/23.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</si>
</sst>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10702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341588</v>
      </c>
      <c r="C7" s="9">
        <f t="shared" si="0"/>
        <v>241481</v>
      </c>
      <c r="D7" s="9">
        <f t="shared" si="0"/>
        <v>235770</v>
      </c>
      <c r="E7" s="9">
        <f t="shared" si="0"/>
        <v>61511</v>
      </c>
      <c r="F7" s="9">
        <f t="shared" si="0"/>
        <v>145378</v>
      </c>
      <c r="G7" s="9">
        <f t="shared" si="0"/>
        <v>332508</v>
      </c>
      <c r="H7" s="9">
        <f t="shared" si="0"/>
        <v>40324</v>
      </c>
      <c r="I7" s="9">
        <f t="shared" si="0"/>
        <v>262560</v>
      </c>
      <c r="J7" s="9">
        <f t="shared" si="0"/>
        <v>198796</v>
      </c>
      <c r="K7" s="9">
        <f t="shared" si="0"/>
        <v>302090</v>
      </c>
      <c r="L7" s="9">
        <f t="shared" si="0"/>
        <v>229712</v>
      </c>
      <c r="M7" s="9">
        <f t="shared" si="0"/>
        <v>117829</v>
      </c>
      <c r="N7" s="9">
        <f t="shared" si="0"/>
        <v>78400</v>
      </c>
      <c r="O7" s="9">
        <f t="shared" si="0"/>
        <v>2587947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81</v>
      </c>
      <c r="B8" s="11">
        <f aca="true" t="shared" si="1" ref="B8:O8">B9+B10</f>
        <v>9389</v>
      </c>
      <c r="C8" s="11">
        <f t="shared" si="1"/>
        <v>9599</v>
      </c>
      <c r="D8" s="11">
        <f t="shared" si="1"/>
        <v>5680</v>
      </c>
      <c r="E8" s="11">
        <f t="shared" si="1"/>
        <v>1548</v>
      </c>
      <c r="F8" s="11">
        <f t="shared" si="1"/>
        <v>3572</v>
      </c>
      <c r="G8" s="11">
        <f t="shared" si="1"/>
        <v>11035</v>
      </c>
      <c r="H8" s="11">
        <f t="shared" si="1"/>
        <v>1521</v>
      </c>
      <c r="I8" s="11">
        <f t="shared" si="1"/>
        <v>12179</v>
      </c>
      <c r="J8" s="11">
        <f t="shared" si="1"/>
        <v>7617</v>
      </c>
      <c r="K8" s="11">
        <f t="shared" si="1"/>
        <v>3629</v>
      </c>
      <c r="L8" s="11">
        <f t="shared" si="1"/>
        <v>3286</v>
      </c>
      <c r="M8" s="11">
        <f t="shared" si="1"/>
        <v>4407</v>
      </c>
      <c r="N8" s="11">
        <f t="shared" si="1"/>
        <v>3425</v>
      </c>
      <c r="O8" s="11">
        <f t="shared" si="1"/>
        <v>76887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9389</v>
      </c>
      <c r="C9" s="11">
        <v>9599</v>
      </c>
      <c r="D9" s="11">
        <v>5680</v>
      </c>
      <c r="E9" s="11">
        <v>1548</v>
      </c>
      <c r="F9" s="11">
        <v>3572</v>
      </c>
      <c r="G9" s="11">
        <v>11035</v>
      </c>
      <c r="H9" s="11">
        <v>1521</v>
      </c>
      <c r="I9" s="11">
        <v>12179</v>
      </c>
      <c r="J9" s="11">
        <v>7617</v>
      </c>
      <c r="K9" s="11">
        <v>3629</v>
      </c>
      <c r="L9" s="11">
        <v>3286</v>
      </c>
      <c r="M9" s="11">
        <v>4407</v>
      </c>
      <c r="N9" s="11">
        <v>3407</v>
      </c>
      <c r="O9" s="11">
        <f>SUM(B9:N9)</f>
        <v>76869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18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70</v>
      </c>
      <c r="B11" s="13">
        <v>332199</v>
      </c>
      <c r="C11" s="13">
        <v>231882</v>
      </c>
      <c r="D11" s="13">
        <v>230090</v>
      </c>
      <c r="E11" s="13">
        <v>59963</v>
      </c>
      <c r="F11" s="13">
        <v>141806</v>
      </c>
      <c r="G11" s="13">
        <v>321473</v>
      </c>
      <c r="H11" s="13">
        <v>38803</v>
      </c>
      <c r="I11" s="13">
        <v>250381</v>
      </c>
      <c r="J11" s="13">
        <v>191179</v>
      </c>
      <c r="K11" s="13">
        <v>298461</v>
      </c>
      <c r="L11" s="13">
        <v>226426</v>
      </c>
      <c r="M11" s="13">
        <v>113422</v>
      </c>
      <c r="N11" s="13">
        <v>74975</v>
      </c>
      <c r="O11" s="11">
        <f>SUM(B11:N11)</f>
        <v>2511060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74</v>
      </c>
      <c r="B12" s="13">
        <v>23644</v>
      </c>
      <c r="C12" s="13">
        <v>21237</v>
      </c>
      <c r="D12" s="13">
        <v>17471</v>
      </c>
      <c r="E12" s="13">
        <v>6478</v>
      </c>
      <c r="F12" s="13">
        <v>13371</v>
      </c>
      <c r="G12" s="13">
        <v>31677</v>
      </c>
      <c r="H12" s="13">
        <v>3907</v>
      </c>
      <c r="I12" s="13">
        <v>24137</v>
      </c>
      <c r="J12" s="13">
        <v>16160</v>
      </c>
      <c r="K12" s="13">
        <v>19280</v>
      </c>
      <c r="L12" s="13">
        <v>15160</v>
      </c>
      <c r="M12" s="13">
        <v>5563</v>
      </c>
      <c r="N12" s="13">
        <v>3160</v>
      </c>
      <c r="O12" s="11">
        <f>SUM(B12:N12)</f>
        <v>201245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75</v>
      </c>
      <c r="B13" s="15">
        <f aca="true" t="shared" si="2" ref="B13:N13">B11-B12</f>
        <v>308555</v>
      </c>
      <c r="C13" s="15">
        <f t="shared" si="2"/>
        <v>210645</v>
      </c>
      <c r="D13" s="15">
        <f t="shared" si="2"/>
        <v>212619</v>
      </c>
      <c r="E13" s="15">
        <f t="shared" si="2"/>
        <v>53485</v>
      </c>
      <c r="F13" s="15">
        <f t="shared" si="2"/>
        <v>128435</v>
      </c>
      <c r="G13" s="15">
        <f t="shared" si="2"/>
        <v>289796</v>
      </c>
      <c r="H13" s="15">
        <f t="shared" si="2"/>
        <v>34896</v>
      </c>
      <c r="I13" s="15">
        <f t="shared" si="2"/>
        <v>226244</v>
      </c>
      <c r="J13" s="15">
        <f t="shared" si="2"/>
        <v>175019</v>
      </c>
      <c r="K13" s="15">
        <f t="shared" si="2"/>
        <v>279181</v>
      </c>
      <c r="L13" s="15">
        <f t="shared" si="2"/>
        <v>211266</v>
      </c>
      <c r="M13" s="15">
        <f t="shared" si="2"/>
        <v>107859</v>
      </c>
      <c r="N13" s="15">
        <f t="shared" si="2"/>
        <v>71815</v>
      </c>
      <c r="O13" s="11">
        <f>SUM(B13:N13)</f>
        <v>2309815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64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1.248341738022589</v>
      </c>
      <c r="C18" s="19">
        <v>1.292575536308666</v>
      </c>
      <c r="D18" s="19">
        <v>1.340500449373105</v>
      </c>
      <c r="E18" s="19">
        <v>0.903970952841366</v>
      </c>
      <c r="F18" s="19">
        <v>1.848693870736957</v>
      </c>
      <c r="G18" s="19">
        <v>1.455011546764935</v>
      </c>
      <c r="H18" s="19">
        <v>1.631174784536193</v>
      </c>
      <c r="I18" s="19">
        <v>1.184544833048543</v>
      </c>
      <c r="J18" s="19">
        <v>1.409513210937806</v>
      </c>
      <c r="K18" s="19">
        <v>1.251332761388809</v>
      </c>
      <c r="L18" s="19">
        <v>1.301048749401024</v>
      </c>
      <c r="M18" s="19">
        <v>1.246091164597641</v>
      </c>
      <c r="N18" s="19">
        <v>1.074663314872986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65</v>
      </c>
      <c r="B20" s="24">
        <f aca="true" t="shared" si="3" ref="B20:N20">SUM(B21:B29)</f>
        <v>1365911.35</v>
      </c>
      <c r="C20" s="24">
        <f t="shared" si="3"/>
        <v>1008393.71</v>
      </c>
      <c r="D20" s="24">
        <f t="shared" si="3"/>
        <v>898563.2100000002</v>
      </c>
      <c r="E20" s="24">
        <f t="shared" si="3"/>
        <v>272603</v>
      </c>
      <c r="F20" s="24">
        <f t="shared" si="3"/>
        <v>890092.6100000001</v>
      </c>
      <c r="G20" s="24">
        <f t="shared" si="3"/>
        <v>1318156.69</v>
      </c>
      <c r="H20" s="24">
        <f t="shared" si="3"/>
        <v>238011.62</v>
      </c>
      <c r="I20" s="24">
        <f t="shared" si="3"/>
        <v>1016581.68</v>
      </c>
      <c r="J20" s="24">
        <f t="shared" si="3"/>
        <v>907241.3700000001</v>
      </c>
      <c r="K20" s="24">
        <f t="shared" si="3"/>
        <v>1171525.5</v>
      </c>
      <c r="L20" s="24">
        <f t="shared" si="3"/>
        <v>1060325.37</v>
      </c>
      <c r="M20" s="24">
        <f t="shared" si="3"/>
        <v>602621.6300000001</v>
      </c>
      <c r="N20" s="24">
        <f t="shared" si="3"/>
        <v>309633.2</v>
      </c>
      <c r="O20" s="24">
        <f>O21+O22+O23+O24+O25+O26+O27+O28+O29</f>
        <v>11059660.940000003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989580.44</v>
      </c>
      <c r="C21" s="28">
        <f aca="true" t="shared" si="4" ref="C21:N21">ROUND((C15+C16)*C7,2)</f>
        <v>722704.34</v>
      </c>
      <c r="D21" s="28">
        <f t="shared" si="4"/>
        <v>618825.52</v>
      </c>
      <c r="E21" s="28">
        <f t="shared" si="4"/>
        <v>275815.32</v>
      </c>
      <c r="F21" s="28">
        <f t="shared" si="4"/>
        <v>442283.49</v>
      </c>
      <c r="G21" s="28">
        <f t="shared" si="4"/>
        <v>832334.03</v>
      </c>
      <c r="H21" s="28">
        <f t="shared" si="4"/>
        <v>135520.9</v>
      </c>
      <c r="I21" s="28">
        <f t="shared" si="4"/>
        <v>780249.55</v>
      </c>
      <c r="J21" s="28">
        <f t="shared" si="4"/>
        <v>594201.24</v>
      </c>
      <c r="K21" s="28">
        <f t="shared" si="4"/>
        <v>853494.88</v>
      </c>
      <c r="L21" s="28">
        <f t="shared" si="4"/>
        <v>738983.5</v>
      </c>
      <c r="M21" s="28">
        <f t="shared" si="4"/>
        <v>437404.81</v>
      </c>
      <c r="N21" s="28">
        <f t="shared" si="4"/>
        <v>262883.04</v>
      </c>
      <c r="O21" s="28">
        <f aca="true" t="shared" si="5" ref="O21:O29">SUM(B21:N21)</f>
        <v>7684281.06</v>
      </c>
    </row>
    <row r="22" spans="1:23" ht="18.75" customHeight="1">
      <c r="A22" s="26" t="s">
        <v>33</v>
      </c>
      <c r="B22" s="28">
        <f>IF(B18&lt;&gt;0,ROUND((B18-1)*B21,2),0)</f>
        <v>245754.13</v>
      </c>
      <c r="C22" s="28">
        <f aca="true" t="shared" si="6" ref="C22:N22">IF(C18&lt;&gt;0,ROUND((C18-1)*C21,2),0)</f>
        <v>211445.61</v>
      </c>
      <c r="D22" s="28">
        <f t="shared" si="6"/>
        <v>210710.37</v>
      </c>
      <c r="E22" s="28">
        <f t="shared" si="6"/>
        <v>-26486.28</v>
      </c>
      <c r="F22" s="28">
        <f t="shared" si="6"/>
        <v>375363.29</v>
      </c>
      <c r="G22" s="28">
        <f t="shared" si="6"/>
        <v>378721.59</v>
      </c>
      <c r="H22" s="28">
        <f t="shared" si="6"/>
        <v>85537.37</v>
      </c>
      <c r="I22" s="28">
        <f t="shared" si="6"/>
        <v>143991.02</v>
      </c>
      <c r="J22" s="28">
        <f t="shared" si="6"/>
        <v>243333.26</v>
      </c>
      <c r="K22" s="28">
        <f t="shared" si="6"/>
        <v>214511.23</v>
      </c>
      <c r="L22" s="28">
        <f t="shared" si="6"/>
        <v>222470.06</v>
      </c>
      <c r="M22" s="28">
        <f t="shared" si="6"/>
        <v>107641.46</v>
      </c>
      <c r="N22" s="28">
        <f t="shared" si="6"/>
        <v>19627.72</v>
      </c>
      <c r="O22" s="28">
        <f t="shared" si="5"/>
        <v>2432620.83</v>
      </c>
      <c r="W22" s="51"/>
    </row>
    <row r="23" spans="1:15" ht="18.75" customHeight="1">
      <c r="A23" s="26" t="s">
        <v>34</v>
      </c>
      <c r="B23" s="28">
        <v>65663.4</v>
      </c>
      <c r="C23" s="28">
        <v>45328.4</v>
      </c>
      <c r="D23" s="28">
        <v>34091.16</v>
      </c>
      <c r="E23" s="28">
        <v>12381.73</v>
      </c>
      <c r="F23" s="28">
        <v>42305.48</v>
      </c>
      <c r="G23" s="28">
        <v>62060.9</v>
      </c>
      <c r="H23" s="28">
        <v>6469.47</v>
      </c>
      <c r="I23" s="28">
        <v>46330.62</v>
      </c>
      <c r="J23" s="28">
        <v>40167.91</v>
      </c>
      <c r="K23" s="28">
        <v>59659.41</v>
      </c>
      <c r="L23" s="28">
        <v>55276.93</v>
      </c>
      <c r="M23" s="28">
        <v>26274.55</v>
      </c>
      <c r="N23" s="28">
        <v>16461.97</v>
      </c>
      <c r="O23" s="28">
        <f t="shared" si="5"/>
        <v>512471.92999999993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66</v>
      </c>
      <c r="B26" s="28">
        <v>1086.37</v>
      </c>
      <c r="C26" s="28">
        <v>818.04</v>
      </c>
      <c r="D26" s="28">
        <v>719.04</v>
      </c>
      <c r="E26" s="28">
        <v>218.84</v>
      </c>
      <c r="F26" s="28">
        <v>716.43</v>
      </c>
      <c r="G26" s="28">
        <v>1060.32</v>
      </c>
      <c r="H26" s="28">
        <v>190.18</v>
      </c>
      <c r="I26" s="28">
        <v>810.22</v>
      </c>
      <c r="J26" s="28">
        <v>732.06</v>
      </c>
      <c r="K26" s="28">
        <v>940.48</v>
      </c>
      <c r="L26" s="28">
        <v>846.69</v>
      </c>
      <c r="M26" s="28">
        <v>476.75</v>
      </c>
      <c r="N26" s="28">
        <v>252.72</v>
      </c>
      <c r="O26" s="28">
        <f t="shared" si="5"/>
        <v>8868.14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67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68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69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329215.05000000005</v>
      </c>
      <c r="C31" s="28">
        <f aca="true" t="shared" si="7" ref="C31:O31">+C32+C34+C47+C48+C49+C54-C55</f>
        <v>-27287.019999999997</v>
      </c>
      <c r="D31" s="28">
        <f t="shared" si="7"/>
        <v>-22271.8</v>
      </c>
      <c r="E31" s="28">
        <f t="shared" si="7"/>
        <v>2356.1400000000003</v>
      </c>
      <c r="F31" s="28">
        <f t="shared" si="7"/>
        <v>-11591.56</v>
      </c>
      <c r="G31" s="28">
        <f t="shared" si="7"/>
        <v>3663.9300000000003</v>
      </c>
      <c r="H31" s="28">
        <f t="shared" si="7"/>
        <v>854.2200000000003</v>
      </c>
      <c r="I31" s="28">
        <f t="shared" si="7"/>
        <v>731416.5499999999</v>
      </c>
      <c r="J31" s="28">
        <f t="shared" si="7"/>
        <v>-40078.61</v>
      </c>
      <c r="K31" s="28">
        <f t="shared" si="7"/>
        <v>58715.6</v>
      </c>
      <c r="L31" s="28">
        <f t="shared" si="7"/>
        <v>31172.79</v>
      </c>
      <c r="M31" s="28">
        <f t="shared" si="7"/>
        <v>-6040.16</v>
      </c>
      <c r="N31" s="28">
        <f t="shared" si="7"/>
        <v>31171.300000000003</v>
      </c>
      <c r="O31" s="28">
        <f t="shared" si="7"/>
        <v>1081296.4300000002</v>
      </c>
    </row>
    <row r="32" spans="1:15" ht="18.75" customHeight="1">
      <c r="A32" s="26" t="s">
        <v>38</v>
      </c>
      <c r="B32" s="29">
        <f>+B33</f>
        <v>-41311.6</v>
      </c>
      <c r="C32" s="29">
        <f>+C33</f>
        <v>-42235.6</v>
      </c>
      <c r="D32" s="29">
        <f aca="true" t="shared" si="8" ref="D32:O32">+D33</f>
        <v>-24992</v>
      </c>
      <c r="E32" s="29">
        <f t="shared" si="8"/>
        <v>-6811.2</v>
      </c>
      <c r="F32" s="29">
        <f t="shared" si="8"/>
        <v>-15716.8</v>
      </c>
      <c r="G32" s="29">
        <f t="shared" si="8"/>
        <v>-48554</v>
      </c>
      <c r="H32" s="29">
        <f t="shared" si="8"/>
        <v>-6692.4</v>
      </c>
      <c r="I32" s="29">
        <f t="shared" si="8"/>
        <v>-53587.6</v>
      </c>
      <c r="J32" s="29">
        <f t="shared" si="8"/>
        <v>-33514.8</v>
      </c>
      <c r="K32" s="29">
        <f t="shared" si="8"/>
        <v>-15967.6</v>
      </c>
      <c r="L32" s="29">
        <f t="shared" si="8"/>
        <v>-14458.4</v>
      </c>
      <c r="M32" s="29">
        <f t="shared" si="8"/>
        <v>-19390.8</v>
      </c>
      <c r="N32" s="29">
        <f t="shared" si="8"/>
        <v>-14990.8</v>
      </c>
      <c r="O32" s="29">
        <f t="shared" si="8"/>
        <v>-338223.6</v>
      </c>
    </row>
    <row r="33" spans="1:26" ht="18.75" customHeight="1">
      <c r="A33" s="27" t="s">
        <v>39</v>
      </c>
      <c r="B33" s="16">
        <f>ROUND((-B9)*$G$3,2)</f>
        <v>-41311.6</v>
      </c>
      <c r="C33" s="16">
        <f aca="true" t="shared" si="9" ref="C33:N33">ROUND((-C9)*$G$3,2)</f>
        <v>-42235.6</v>
      </c>
      <c r="D33" s="16">
        <f t="shared" si="9"/>
        <v>-24992</v>
      </c>
      <c r="E33" s="16">
        <f t="shared" si="9"/>
        <v>-6811.2</v>
      </c>
      <c r="F33" s="16">
        <f t="shared" si="9"/>
        <v>-15716.8</v>
      </c>
      <c r="G33" s="16">
        <f t="shared" si="9"/>
        <v>-48554</v>
      </c>
      <c r="H33" s="16">
        <f t="shared" si="9"/>
        <v>-6692.4</v>
      </c>
      <c r="I33" s="16">
        <f t="shared" si="9"/>
        <v>-53587.6</v>
      </c>
      <c r="J33" s="16">
        <f t="shared" si="9"/>
        <v>-33514.8</v>
      </c>
      <c r="K33" s="16">
        <f t="shared" si="9"/>
        <v>-15967.6</v>
      </c>
      <c r="L33" s="16">
        <f t="shared" si="9"/>
        <v>-14458.4</v>
      </c>
      <c r="M33" s="16">
        <f t="shared" si="9"/>
        <v>-19390.8</v>
      </c>
      <c r="N33" s="16">
        <f t="shared" si="9"/>
        <v>-14990.8</v>
      </c>
      <c r="O33" s="30">
        <f aca="true" t="shared" si="10" ref="O33:O55">SUM(B33:N33)</f>
        <v>-338223.6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79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71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317009.58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740353.57</v>
      </c>
      <c r="J47" s="33">
        <v>0</v>
      </c>
      <c r="K47" s="33">
        <v>12268.56</v>
      </c>
      <c r="L47" s="33">
        <v>11047.57</v>
      </c>
      <c r="M47" s="33">
        <v>0</v>
      </c>
      <c r="N47" s="33">
        <v>46054.36</v>
      </c>
      <c r="O47" s="31">
        <f t="shared" si="10"/>
        <v>1126733.6400000001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83</v>
      </c>
      <c r="B48" s="33">
        <v>53517.07</v>
      </c>
      <c r="C48" s="33">
        <v>14948.58</v>
      </c>
      <c r="D48" s="33">
        <v>2720.2</v>
      </c>
      <c r="E48" s="33">
        <v>9167.34</v>
      </c>
      <c r="F48" s="33">
        <v>4125.24</v>
      </c>
      <c r="G48" s="33">
        <v>52217.93</v>
      </c>
      <c r="H48" s="33">
        <v>7546.62</v>
      </c>
      <c r="I48" s="33">
        <v>44650.58</v>
      </c>
      <c r="J48" s="33">
        <v>-6563.81</v>
      </c>
      <c r="K48" s="33">
        <v>62414.64</v>
      </c>
      <c r="L48" s="33">
        <v>34583.62</v>
      </c>
      <c r="M48" s="33">
        <v>13350.64</v>
      </c>
      <c r="N48" s="33">
        <v>107.74</v>
      </c>
      <c r="O48" s="31">
        <f>SUM(B48:N48)</f>
        <v>292786.39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73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48</v>
      </c>
      <c r="B53" s="34">
        <f>+B20+B31</f>
        <v>1695126.4000000001</v>
      </c>
      <c r="C53" s="34">
        <f aca="true" t="shared" si="13" ref="C53:N53">+C20+C31</f>
        <v>981106.69</v>
      </c>
      <c r="D53" s="34">
        <f t="shared" si="13"/>
        <v>876291.4100000001</v>
      </c>
      <c r="E53" s="34">
        <f t="shared" si="13"/>
        <v>274959.14</v>
      </c>
      <c r="F53" s="34">
        <f t="shared" si="13"/>
        <v>878501.05</v>
      </c>
      <c r="G53" s="34">
        <f t="shared" si="13"/>
        <v>1321820.6199999999</v>
      </c>
      <c r="H53" s="34">
        <f t="shared" si="13"/>
        <v>238865.84</v>
      </c>
      <c r="I53" s="34">
        <f t="shared" si="13"/>
        <v>1747998.23</v>
      </c>
      <c r="J53" s="34">
        <f t="shared" si="13"/>
        <v>867162.7600000001</v>
      </c>
      <c r="K53" s="34">
        <f t="shared" si="13"/>
        <v>1230241.1</v>
      </c>
      <c r="L53" s="34">
        <f t="shared" si="13"/>
        <v>1091498.1600000001</v>
      </c>
      <c r="M53" s="34">
        <f t="shared" si="13"/>
        <v>596581.4700000001</v>
      </c>
      <c r="N53" s="34">
        <f t="shared" si="13"/>
        <v>340804.5</v>
      </c>
      <c r="O53" s="34">
        <f>SUM(B53:N53)</f>
        <v>12140957.370000001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51</v>
      </c>
      <c r="B59" s="42">
        <f aca="true" t="shared" si="14" ref="B59:O59">SUM(B60:B70)</f>
        <v>1695032.52</v>
      </c>
      <c r="C59" s="42">
        <f t="shared" si="14"/>
        <v>981106.6799999999</v>
      </c>
      <c r="D59" s="42">
        <f t="shared" si="14"/>
        <v>876291.4</v>
      </c>
      <c r="E59" s="42">
        <f t="shared" si="14"/>
        <v>274959.14</v>
      </c>
      <c r="F59" s="42">
        <f t="shared" si="14"/>
        <v>878501.05</v>
      </c>
      <c r="G59" s="42">
        <f t="shared" si="14"/>
        <v>1321820.62</v>
      </c>
      <c r="H59" s="42">
        <f t="shared" si="14"/>
        <v>238865.84</v>
      </c>
      <c r="I59" s="42">
        <f t="shared" si="14"/>
        <v>1747998.23</v>
      </c>
      <c r="J59" s="42">
        <f t="shared" si="14"/>
        <v>860598.95</v>
      </c>
      <c r="K59" s="42">
        <f t="shared" si="14"/>
        <v>1230241.09</v>
      </c>
      <c r="L59" s="42">
        <f t="shared" si="14"/>
        <v>1091498.16</v>
      </c>
      <c r="M59" s="42">
        <f t="shared" si="14"/>
        <v>596581.48</v>
      </c>
      <c r="N59" s="42">
        <f t="shared" si="14"/>
        <v>371652.89</v>
      </c>
      <c r="O59" s="34">
        <f t="shared" si="14"/>
        <v>12165148.05</v>
      </c>
      <c r="Q59"/>
    </row>
    <row r="60" spans="1:18" ht="18.75" customHeight="1">
      <c r="A60" s="26" t="s">
        <v>52</v>
      </c>
      <c r="B60" s="42">
        <v>1394424.58</v>
      </c>
      <c r="C60" s="42">
        <v>701165.77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2095590.35</v>
      </c>
      <c r="P60"/>
      <c r="Q60"/>
      <c r="R60" s="41"/>
    </row>
    <row r="61" spans="1:16" ht="18.75" customHeight="1">
      <c r="A61" s="26" t="s">
        <v>53</v>
      </c>
      <c r="B61" s="42">
        <v>300607.94</v>
      </c>
      <c r="C61" s="42">
        <v>279940.91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580548.85</v>
      </c>
      <c r="P61"/>
    </row>
    <row r="62" spans="1:17" ht="18.75" customHeight="1">
      <c r="A62" s="26" t="s">
        <v>54</v>
      </c>
      <c r="B62" s="43">
        <v>0</v>
      </c>
      <c r="C62" s="43">
        <v>0</v>
      </c>
      <c r="D62" s="29">
        <v>876291.4</v>
      </c>
      <c r="E62" s="43">
        <v>0</v>
      </c>
      <c r="F62" s="43">
        <v>0</v>
      </c>
      <c r="G62" s="43">
        <v>0</v>
      </c>
      <c r="H62" s="42">
        <v>238865.84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1115157.24</v>
      </c>
      <c r="P62" s="52"/>
      <c r="Q62"/>
    </row>
    <row r="63" spans="1:18" ht="18.75" customHeight="1">
      <c r="A63" s="26" t="s">
        <v>55</v>
      </c>
      <c r="B63" s="43">
        <v>0</v>
      </c>
      <c r="C63" s="43">
        <v>0</v>
      </c>
      <c r="D63" s="43">
        <v>0</v>
      </c>
      <c r="E63" s="29">
        <v>274959.14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274959.14</v>
      </c>
      <c r="R63"/>
    </row>
    <row r="64" spans="1:19" ht="18.75" customHeight="1">
      <c r="A64" s="26" t="s">
        <v>56</v>
      </c>
      <c r="B64" s="43">
        <v>0</v>
      </c>
      <c r="C64" s="43">
        <v>0</v>
      </c>
      <c r="D64" s="43">
        <v>0</v>
      </c>
      <c r="E64" s="43">
        <v>0</v>
      </c>
      <c r="F64" s="29">
        <v>878501.05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878501.05</v>
      </c>
      <c r="S64"/>
    </row>
    <row r="65" spans="1:20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1321820.62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1321820.62</v>
      </c>
      <c r="T65"/>
    </row>
    <row r="66" spans="1:21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1747998.23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1747998.23</v>
      </c>
      <c r="U66"/>
    </row>
    <row r="67" spans="1:22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860598.95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860598.95</v>
      </c>
      <c r="V67"/>
    </row>
    <row r="68" spans="1:23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1230241.09</v>
      </c>
      <c r="L68" s="29">
        <v>1091498.16</v>
      </c>
      <c r="M68" s="43">
        <v>0</v>
      </c>
      <c r="N68" s="43">
        <v>0</v>
      </c>
      <c r="O68" s="34">
        <f t="shared" si="15"/>
        <v>2321739.25</v>
      </c>
      <c r="P68"/>
      <c r="W68"/>
    </row>
    <row r="69" spans="1:25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596581.48</v>
      </c>
      <c r="N69" s="43">
        <v>0</v>
      </c>
      <c r="O69" s="34">
        <f t="shared" si="15"/>
        <v>596581.48</v>
      </c>
      <c r="R69"/>
      <c r="Y69"/>
    </row>
    <row r="70" spans="1:26" ht="18.75" customHeight="1">
      <c r="A70" s="36" t="s">
        <v>62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371652.89</v>
      </c>
      <c r="O70" s="46">
        <f t="shared" si="15"/>
        <v>371652.89</v>
      </c>
      <c r="P70"/>
      <c r="S70"/>
      <c r="Z70"/>
    </row>
    <row r="71" spans="1:12" ht="21" customHeight="1">
      <c r="A71" s="47" t="s">
        <v>78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20.25" customHeight="1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13.5">
      <c r="A73" s="52" t="s">
        <v>86</v>
      </c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2023-07-27T11:35:26Z</dcterms:modified>
  <cp:category/>
  <cp:version/>
  <cp:contentType/>
  <cp:contentStatus/>
</cp:coreProperties>
</file>