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<sst xmlns="http://schemas.openxmlformats.org/spreadsheetml/2006/main" count="89" uniqueCount="86">
  <si>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</si>
  <si>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</si>
  <si>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</si>
  <si>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</si>
  <si>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</si>
  <si>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</si>
  <si>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</si>
  <si>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</si>
  <si>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</si>
  <si>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</si>
  <si>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</si>
  <si>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</si>
  <si>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</si>
  <si>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</si>
  <si>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</si>
  <si>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</si>
  <si>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</si>
  <si>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</si>
  <si>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</si>
  <si>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</si>
  <si>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</si>
  <si>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</si>
  <si>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</si>
  <si>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</si>
  <si>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</si>
  <si>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</si>
  <si>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</si>
  <si>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</si>
  <si>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</si>
  <si>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</si>
  <si>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</si>
  <si>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</si>
  <si>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</si>
  <si>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</si>
  <si>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</si>
  <si>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</si>
  <si>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</si>
  <si>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</si>
  <si>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</si>
  <si>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</si>
  <si>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</si>
  <si>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</si>
  <si>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</si>
  <si>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</si>
  <si>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</si>
  <si>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</si>
  <si>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</si>
  <si>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</si>
  <si>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</si>
  <si>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</si>
  <si>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</si>
  <si>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</si>
  <si>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</si>
  <si>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</si>
  <si>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</si>
  <si>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</si>
  <si>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</si>
  <si>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</si>
  <si>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</si>
  <si>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</si>
  <si>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</si>
  <si>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</si>
  <si>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</si>
  <si>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</si>
  <si>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</si>
  <si>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</si>
  <si>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</si>
  <si>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</si>
  <si>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</si>
  <si>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</si>
  <si>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</si>
  <si>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</si>
  <si>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</si>
  <si>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</si>
  <si>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</si>
  <si>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</si>
  <si>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</si>
  <si>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</si>
  <si>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</si>
  <si>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</si>
  <si>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</si>
  <si>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</si>
  <si>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</si>
  <si>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14/07/23 - VENCIMENTO 21/07/23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</si>
  <si>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 xml:space="preserve"> (1)</t>
    </r>
  </si>
  <si>
    <t xml:space="preserve">           (1) Revisão de fator, período de 03 a 06/07/23.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</si>
</sst>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348866</v>
      </c>
      <c r="C7" s="9">
        <f t="shared" si="0"/>
        <v>244554</v>
      </c>
      <c r="D7" s="9">
        <f t="shared" si="0"/>
        <v>234783</v>
      </c>
      <c r="E7" s="9">
        <f t="shared" si="0"/>
        <v>61515</v>
      </c>
      <c r="F7" s="9">
        <f t="shared" si="0"/>
        <v>206463</v>
      </c>
      <c r="G7" s="9">
        <f t="shared" si="0"/>
        <v>332692</v>
      </c>
      <c r="H7" s="9">
        <f t="shared" si="0"/>
        <v>41214</v>
      </c>
      <c r="I7" s="9">
        <f t="shared" si="0"/>
        <v>264924</v>
      </c>
      <c r="J7" s="9">
        <f t="shared" si="0"/>
        <v>202848</v>
      </c>
      <c r="K7" s="9">
        <f t="shared" si="0"/>
        <v>312705</v>
      </c>
      <c r="L7" s="9">
        <f t="shared" si="0"/>
        <v>236221</v>
      </c>
      <c r="M7" s="9">
        <f t="shared" si="0"/>
        <v>119288</v>
      </c>
      <c r="N7" s="9">
        <f t="shared" si="0"/>
        <v>77020</v>
      </c>
      <c r="O7" s="9">
        <f t="shared" si="0"/>
        <v>2683093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10361</v>
      </c>
      <c r="C8" s="11">
        <f t="shared" si="1"/>
        <v>10687</v>
      </c>
      <c r="D8" s="11">
        <f t="shared" si="1"/>
        <v>6106</v>
      </c>
      <c r="E8" s="11">
        <f t="shared" si="1"/>
        <v>1664</v>
      </c>
      <c r="F8" s="11">
        <f t="shared" si="1"/>
        <v>5578</v>
      </c>
      <c r="G8" s="11">
        <f t="shared" si="1"/>
        <v>11715</v>
      </c>
      <c r="H8" s="11">
        <f t="shared" si="1"/>
        <v>1616</v>
      </c>
      <c r="I8" s="11">
        <f t="shared" si="1"/>
        <v>12936</v>
      </c>
      <c r="J8" s="11">
        <f t="shared" si="1"/>
        <v>8171</v>
      </c>
      <c r="K8" s="11">
        <f t="shared" si="1"/>
        <v>4209</v>
      </c>
      <c r="L8" s="11">
        <f t="shared" si="1"/>
        <v>3737</v>
      </c>
      <c r="M8" s="11">
        <f t="shared" si="1"/>
        <v>4800</v>
      </c>
      <c r="N8" s="11">
        <f t="shared" si="1"/>
        <v>3578</v>
      </c>
      <c r="O8" s="11">
        <f t="shared" si="1"/>
        <v>85158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10361</v>
      </c>
      <c r="C9" s="11">
        <v>10687</v>
      </c>
      <c r="D9" s="11">
        <v>6106</v>
      </c>
      <c r="E9" s="11">
        <v>1664</v>
      </c>
      <c r="F9" s="11">
        <v>5578</v>
      </c>
      <c r="G9" s="11">
        <v>11715</v>
      </c>
      <c r="H9" s="11">
        <v>1616</v>
      </c>
      <c r="I9" s="11">
        <v>12936</v>
      </c>
      <c r="J9" s="11">
        <v>8171</v>
      </c>
      <c r="K9" s="11">
        <v>4209</v>
      </c>
      <c r="L9" s="11">
        <v>3737</v>
      </c>
      <c r="M9" s="11">
        <v>4800</v>
      </c>
      <c r="N9" s="11">
        <v>3563</v>
      </c>
      <c r="O9" s="11">
        <f>SUM(B9:N9)</f>
        <v>85143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338505</v>
      </c>
      <c r="C11" s="13">
        <v>233867</v>
      </c>
      <c r="D11" s="13">
        <v>228677</v>
      </c>
      <c r="E11" s="13">
        <v>59851</v>
      </c>
      <c r="F11" s="13">
        <v>200885</v>
      </c>
      <c r="G11" s="13">
        <v>320977</v>
      </c>
      <c r="H11" s="13">
        <v>39598</v>
      </c>
      <c r="I11" s="13">
        <v>251988</v>
      </c>
      <c r="J11" s="13">
        <v>194677</v>
      </c>
      <c r="K11" s="13">
        <v>308496</v>
      </c>
      <c r="L11" s="13">
        <v>232484</v>
      </c>
      <c r="M11" s="13">
        <v>114488</v>
      </c>
      <c r="N11" s="13">
        <v>73442</v>
      </c>
      <c r="O11" s="11">
        <f>SUM(B11:N11)</f>
        <v>2597935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25309</v>
      </c>
      <c r="C12" s="13">
        <v>22436</v>
      </c>
      <c r="D12" s="13">
        <v>17686</v>
      </c>
      <c r="E12" s="13">
        <v>6668</v>
      </c>
      <c r="F12" s="13">
        <v>18972</v>
      </c>
      <c r="G12" s="13">
        <v>32485</v>
      </c>
      <c r="H12" s="13">
        <v>4242</v>
      </c>
      <c r="I12" s="13">
        <v>24594</v>
      </c>
      <c r="J12" s="13">
        <v>17653</v>
      </c>
      <c r="K12" s="13">
        <v>21130</v>
      </c>
      <c r="L12" s="13">
        <v>16170</v>
      </c>
      <c r="M12" s="13">
        <v>5964</v>
      </c>
      <c r="N12" s="13">
        <v>3385</v>
      </c>
      <c r="O12" s="11">
        <f>SUM(B12:N12)</f>
        <v>216694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313196</v>
      </c>
      <c r="C13" s="15">
        <f t="shared" si="2"/>
        <v>211431</v>
      </c>
      <c r="D13" s="15">
        <f t="shared" si="2"/>
        <v>210991</v>
      </c>
      <c r="E13" s="15">
        <f t="shared" si="2"/>
        <v>53183</v>
      </c>
      <c r="F13" s="15">
        <f t="shared" si="2"/>
        <v>181913</v>
      </c>
      <c r="G13" s="15">
        <f t="shared" si="2"/>
        <v>288492</v>
      </c>
      <c r="H13" s="15">
        <f t="shared" si="2"/>
        <v>35356</v>
      </c>
      <c r="I13" s="15">
        <f t="shared" si="2"/>
        <v>227394</v>
      </c>
      <c r="J13" s="15">
        <f t="shared" si="2"/>
        <v>177024</v>
      </c>
      <c r="K13" s="15">
        <f t="shared" si="2"/>
        <v>287366</v>
      </c>
      <c r="L13" s="15">
        <f t="shared" si="2"/>
        <v>216314</v>
      </c>
      <c r="M13" s="15">
        <f t="shared" si="2"/>
        <v>108524</v>
      </c>
      <c r="N13" s="15">
        <f t="shared" si="2"/>
        <v>70057</v>
      </c>
      <c r="O13" s="11">
        <f>SUM(B13:N13)</f>
        <v>2381241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1.222897428426766</v>
      </c>
      <c r="C18" s="19">
        <v>1.285412941387256</v>
      </c>
      <c r="D18" s="19">
        <v>1.338103969948062</v>
      </c>
      <c r="E18" s="19">
        <v>0.891988984375544</v>
      </c>
      <c r="F18" s="19">
        <v>1.394501149176357</v>
      </c>
      <c r="G18" s="19">
        <v>1.454067741048591</v>
      </c>
      <c r="H18" s="19">
        <v>1.62593124957283</v>
      </c>
      <c r="I18" s="19">
        <v>1.176547221472903</v>
      </c>
      <c r="J18" s="19">
        <v>1.380110491615039</v>
      </c>
      <c r="K18" s="19">
        <v>1.217842057778703</v>
      </c>
      <c r="L18" s="19">
        <v>1.269886945746741</v>
      </c>
      <c r="M18" s="19">
        <v>1.232006100568185</v>
      </c>
      <c r="N18" s="19">
        <v>1.087335042186359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1366316.9200000004</v>
      </c>
      <c r="C20" s="24">
        <f t="shared" si="3"/>
        <v>1014739.8499999999</v>
      </c>
      <c r="D20" s="24">
        <f t="shared" si="3"/>
        <v>893015.34</v>
      </c>
      <c r="E20" s="24">
        <f t="shared" si="3"/>
        <v>269175.44</v>
      </c>
      <c r="F20" s="24">
        <f t="shared" si="3"/>
        <v>947663.75</v>
      </c>
      <c r="G20" s="24">
        <f t="shared" si="3"/>
        <v>1318228.13</v>
      </c>
      <c r="H20" s="24">
        <f t="shared" si="3"/>
        <v>242282.93000000002</v>
      </c>
      <c r="I20" s="24">
        <f t="shared" si="3"/>
        <v>1017893.3400000001</v>
      </c>
      <c r="J20" s="24">
        <f t="shared" si="3"/>
        <v>906088.6</v>
      </c>
      <c r="K20" s="24">
        <f t="shared" si="3"/>
        <v>1180195.74</v>
      </c>
      <c r="L20" s="24">
        <f t="shared" si="3"/>
        <v>1063885.6300000001</v>
      </c>
      <c r="M20" s="24">
        <f t="shared" si="3"/>
        <v>602820.14</v>
      </c>
      <c r="N20" s="24">
        <f t="shared" si="3"/>
        <v>307424.31000000006</v>
      </c>
      <c r="O20" s="24">
        <f>O21+O22+O23+O24+O25+O26+O27+O28+O29</f>
        <v>11129730.120000003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1010664.8</v>
      </c>
      <c r="C21" s="28">
        <f aca="true" t="shared" si="4" ref="C21:N21">ROUND((C15+C16)*C7,2)</f>
        <v>731901.21</v>
      </c>
      <c r="D21" s="28">
        <f t="shared" si="4"/>
        <v>616234.94</v>
      </c>
      <c r="E21" s="28">
        <f t="shared" si="4"/>
        <v>275833.26</v>
      </c>
      <c r="F21" s="28">
        <f t="shared" si="4"/>
        <v>628122.38</v>
      </c>
      <c r="G21" s="28">
        <f t="shared" si="4"/>
        <v>832794.61</v>
      </c>
      <c r="H21" s="28">
        <f t="shared" si="4"/>
        <v>138512.01</v>
      </c>
      <c r="I21" s="28">
        <f t="shared" si="4"/>
        <v>787274.65</v>
      </c>
      <c r="J21" s="28">
        <f t="shared" si="4"/>
        <v>606312.67</v>
      </c>
      <c r="K21" s="28">
        <f t="shared" si="4"/>
        <v>883485.44</v>
      </c>
      <c r="L21" s="28">
        <f t="shared" si="4"/>
        <v>759922.96</v>
      </c>
      <c r="M21" s="28">
        <f t="shared" si="4"/>
        <v>442820.91</v>
      </c>
      <c r="N21" s="28">
        <f t="shared" si="4"/>
        <v>258255.76</v>
      </c>
      <c r="O21" s="28">
        <f aca="true" t="shared" si="5" ref="O21:O29">SUM(B21:N21)</f>
        <v>7972135.600000001</v>
      </c>
    </row>
    <row r="22" spans="1:23" ht="18.75" customHeight="1">
      <c r="A22" s="26" t="s">
        <v>33</v>
      </c>
      <c r="B22" s="28">
        <f>IF(B18&lt;&gt;0,ROUND((B18-1)*B21,2),0)</f>
        <v>225274.58</v>
      </c>
      <c r="C22" s="28">
        <f aca="true" t="shared" si="6" ref="C22:N22">IF(C18&lt;&gt;0,ROUND((C18-1)*C21,2),0)</f>
        <v>208894.08</v>
      </c>
      <c r="D22" s="28">
        <f t="shared" si="6"/>
        <v>208351.48</v>
      </c>
      <c r="E22" s="28">
        <f t="shared" si="6"/>
        <v>-29793.03</v>
      </c>
      <c r="F22" s="28">
        <f t="shared" si="6"/>
        <v>247795</v>
      </c>
      <c r="G22" s="28">
        <f t="shared" si="6"/>
        <v>378145.17</v>
      </c>
      <c r="H22" s="28">
        <f t="shared" si="6"/>
        <v>86699</v>
      </c>
      <c r="I22" s="28">
        <f t="shared" si="6"/>
        <v>138991.15</v>
      </c>
      <c r="J22" s="28">
        <f t="shared" si="6"/>
        <v>230465.81</v>
      </c>
      <c r="K22" s="28">
        <f t="shared" si="6"/>
        <v>192460.29</v>
      </c>
      <c r="L22" s="28">
        <f t="shared" si="6"/>
        <v>205093.29</v>
      </c>
      <c r="M22" s="28">
        <f t="shared" si="6"/>
        <v>102737.15</v>
      </c>
      <c r="N22" s="28">
        <f t="shared" si="6"/>
        <v>22554.78</v>
      </c>
      <c r="O22" s="28">
        <f t="shared" si="5"/>
        <v>2217668.75</v>
      </c>
      <c r="W22" s="51"/>
    </row>
    <row r="23" spans="1:15" ht="18.75" customHeight="1">
      <c r="A23" s="26" t="s">
        <v>34</v>
      </c>
      <c r="B23" s="28">
        <v>65466.76</v>
      </c>
      <c r="C23" s="28">
        <v>45026.6</v>
      </c>
      <c r="D23" s="28">
        <v>33497.97</v>
      </c>
      <c r="E23" s="28">
        <v>12245.59</v>
      </c>
      <c r="F23" s="28">
        <v>41559.12</v>
      </c>
      <c r="G23" s="28">
        <v>62250.78</v>
      </c>
      <c r="H23" s="28">
        <v>6585.43</v>
      </c>
      <c r="I23" s="28">
        <v>45617.05</v>
      </c>
      <c r="J23" s="28">
        <v>39773.76</v>
      </c>
      <c r="K23" s="28">
        <v>60384.82</v>
      </c>
      <c r="L23" s="28">
        <v>55271.89</v>
      </c>
      <c r="M23" s="28">
        <v>25961.27</v>
      </c>
      <c r="N23" s="28">
        <v>15958.55</v>
      </c>
      <c r="O23" s="28">
        <f t="shared" si="5"/>
        <v>509599.59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1083.77</v>
      </c>
      <c r="C26" s="28">
        <v>820.64</v>
      </c>
      <c r="D26" s="28">
        <v>713.83</v>
      </c>
      <c r="E26" s="28">
        <v>216.23</v>
      </c>
      <c r="F26" s="28">
        <v>763.33</v>
      </c>
      <c r="G26" s="28">
        <v>1057.72</v>
      </c>
      <c r="H26" s="28">
        <v>192.79</v>
      </c>
      <c r="I26" s="28">
        <v>810.22</v>
      </c>
      <c r="J26" s="28">
        <v>729.46</v>
      </c>
      <c r="K26" s="28">
        <v>945.69</v>
      </c>
      <c r="L26" s="28">
        <v>849.3</v>
      </c>
      <c r="M26" s="28">
        <v>476.75</v>
      </c>
      <c r="N26" s="28">
        <v>247.47</v>
      </c>
      <c r="O26" s="28">
        <f t="shared" si="5"/>
        <v>8907.199999999999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-45588.39</v>
      </c>
      <c r="C31" s="28">
        <f aca="true" t="shared" si="7" ref="C31:O31">+C32+C34+C47+C48+C49+C54-C55</f>
        <v>-47220.79</v>
      </c>
      <c r="D31" s="28">
        <f t="shared" si="7"/>
        <v>-27856.4</v>
      </c>
      <c r="E31" s="28">
        <f t="shared" si="7"/>
        <v>-13149.25</v>
      </c>
      <c r="F31" s="28">
        <f t="shared" si="7"/>
        <v>-34122.06</v>
      </c>
      <c r="G31" s="28">
        <f t="shared" si="7"/>
        <v>-55493.64</v>
      </c>
      <c r="H31" s="28">
        <f t="shared" si="7"/>
        <v>-7110.4</v>
      </c>
      <c r="I31" s="28">
        <f t="shared" si="7"/>
        <v>-56918.4</v>
      </c>
      <c r="J31" s="28">
        <f t="shared" si="7"/>
        <v>-35952.4</v>
      </c>
      <c r="K31" s="28">
        <f t="shared" si="7"/>
        <v>-17224.37</v>
      </c>
      <c r="L31" s="28">
        <f t="shared" si="7"/>
        <v>-16442.8</v>
      </c>
      <c r="M31" s="28">
        <f t="shared" si="7"/>
        <v>-23523.14</v>
      </c>
      <c r="N31" s="28">
        <f t="shared" si="7"/>
        <v>-16991.98</v>
      </c>
      <c r="O31" s="28">
        <f t="shared" si="7"/>
        <v>-397594.0200000001</v>
      </c>
    </row>
    <row r="32" spans="1:15" ht="18.75" customHeight="1">
      <c r="A32" s="26" t="s">
        <v>38</v>
      </c>
      <c r="B32" s="29">
        <f>+B33</f>
        <v>-45588.4</v>
      </c>
      <c r="C32" s="29">
        <f>+C33</f>
        <v>-47022.8</v>
      </c>
      <c r="D32" s="29">
        <f aca="true" t="shared" si="8" ref="D32:O32">+D33</f>
        <v>-26866.4</v>
      </c>
      <c r="E32" s="29">
        <f t="shared" si="8"/>
        <v>-7321.6</v>
      </c>
      <c r="F32" s="29">
        <f t="shared" si="8"/>
        <v>-24543.2</v>
      </c>
      <c r="G32" s="29">
        <f t="shared" si="8"/>
        <v>-51546</v>
      </c>
      <c r="H32" s="29">
        <f t="shared" si="8"/>
        <v>-7110.4</v>
      </c>
      <c r="I32" s="29">
        <f t="shared" si="8"/>
        <v>-56918.4</v>
      </c>
      <c r="J32" s="29">
        <f t="shared" si="8"/>
        <v>-35952.4</v>
      </c>
      <c r="K32" s="29">
        <f t="shared" si="8"/>
        <v>-18519.6</v>
      </c>
      <c r="L32" s="29">
        <f t="shared" si="8"/>
        <v>-16442.8</v>
      </c>
      <c r="M32" s="29">
        <f t="shared" si="8"/>
        <v>-21120</v>
      </c>
      <c r="N32" s="29">
        <f t="shared" si="8"/>
        <v>-15677.2</v>
      </c>
      <c r="O32" s="29">
        <f t="shared" si="8"/>
        <v>-374629.2</v>
      </c>
    </row>
    <row r="33" spans="1:26" ht="18.75" customHeight="1">
      <c r="A33" s="27" t="s">
        <v>39</v>
      </c>
      <c r="B33" s="16">
        <f>ROUND((-B9)*$G$3,2)</f>
        <v>-45588.4</v>
      </c>
      <c r="C33" s="16">
        <f aca="true" t="shared" si="9" ref="C33:N33">ROUND((-C9)*$G$3,2)</f>
        <v>-47022.8</v>
      </c>
      <c r="D33" s="16">
        <f t="shared" si="9"/>
        <v>-26866.4</v>
      </c>
      <c r="E33" s="16">
        <f t="shared" si="9"/>
        <v>-7321.6</v>
      </c>
      <c r="F33" s="16">
        <f t="shared" si="9"/>
        <v>-24543.2</v>
      </c>
      <c r="G33" s="16">
        <f t="shared" si="9"/>
        <v>-51546</v>
      </c>
      <c r="H33" s="16">
        <f t="shared" si="9"/>
        <v>-7110.4</v>
      </c>
      <c r="I33" s="16">
        <f t="shared" si="9"/>
        <v>-56918.4</v>
      </c>
      <c r="J33" s="16">
        <f t="shared" si="9"/>
        <v>-35952.4</v>
      </c>
      <c r="K33" s="16">
        <f t="shared" si="9"/>
        <v>-18519.6</v>
      </c>
      <c r="L33" s="16">
        <f t="shared" si="9"/>
        <v>-16442.8</v>
      </c>
      <c r="M33" s="16">
        <f t="shared" si="9"/>
        <v>-21120</v>
      </c>
      <c r="N33" s="16">
        <f t="shared" si="9"/>
        <v>-15677.2</v>
      </c>
      <c r="O33" s="30">
        <f aca="true" t="shared" si="10" ref="O33:O55">SUM(B33:N33)</f>
        <v>-374629.2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-198</v>
      </c>
      <c r="D34" s="29">
        <f t="shared" si="11"/>
        <v>-990</v>
      </c>
      <c r="E34" s="29">
        <f t="shared" si="11"/>
        <v>-5827.65</v>
      </c>
      <c r="F34" s="29">
        <f t="shared" si="11"/>
        <v>-9578.86</v>
      </c>
      <c r="G34" s="29">
        <f t="shared" si="11"/>
        <v>-3947.64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-2403.14</v>
      </c>
      <c r="N34" s="29">
        <f t="shared" si="11"/>
        <v>-1314.78</v>
      </c>
      <c r="O34" s="29">
        <f t="shared" si="11"/>
        <v>-24260.070000000065</v>
      </c>
    </row>
    <row r="35" spans="1:26" ht="18.75" customHeight="1">
      <c r="A35" s="27" t="s">
        <v>41</v>
      </c>
      <c r="B35" s="31">
        <v>0</v>
      </c>
      <c r="C35" s="31">
        <v>-198</v>
      </c>
      <c r="D35" s="31">
        <v>-990</v>
      </c>
      <c r="E35" s="31">
        <v>-5827.65</v>
      </c>
      <c r="F35" s="31">
        <v>-9578.86</v>
      </c>
      <c r="G35" s="31">
        <v>-3947.64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-2403.14</v>
      </c>
      <c r="N35" s="31">
        <v>-1314.78</v>
      </c>
      <c r="O35" s="31">
        <f t="shared" si="10"/>
        <v>-24260.07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0.01</v>
      </c>
      <c r="C47" s="33">
        <v>0.01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1295.23</v>
      </c>
      <c r="L47" s="33">
        <v>0</v>
      </c>
      <c r="M47" s="33">
        <v>0</v>
      </c>
      <c r="N47" s="33">
        <v>0</v>
      </c>
      <c r="O47" s="31">
        <f t="shared" si="10"/>
        <v>1295.25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1320728.5300000005</v>
      </c>
      <c r="C53" s="34">
        <f aca="true" t="shared" si="13" ref="C53:N53">+C20+C31</f>
        <v>967519.0599999998</v>
      </c>
      <c r="D53" s="34">
        <f t="shared" si="13"/>
        <v>865158.94</v>
      </c>
      <c r="E53" s="34">
        <f t="shared" si="13"/>
        <v>256026.19</v>
      </c>
      <c r="F53" s="34">
        <f t="shared" si="13"/>
        <v>913541.69</v>
      </c>
      <c r="G53" s="34">
        <f t="shared" si="13"/>
        <v>1262734.49</v>
      </c>
      <c r="H53" s="34">
        <f t="shared" si="13"/>
        <v>235172.53000000003</v>
      </c>
      <c r="I53" s="34">
        <f t="shared" si="13"/>
        <v>960974.9400000001</v>
      </c>
      <c r="J53" s="34">
        <f t="shared" si="13"/>
        <v>870136.2</v>
      </c>
      <c r="K53" s="34">
        <f t="shared" si="13"/>
        <v>1162971.3699999999</v>
      </c>
      <c r="L53" s="34">
        <f t="shared" si="13"/>
        <v>1047442.8300000001</v>
      </c>
      <c r="M53" s="34">
        <f t="shared" si="13"/>
        <v>579297</v>
      </c>
      <c r="N53" s="34">
        <f t="shared" si="13"/>
        <v>290432.3300000001</v>
      </c>
      <c r="O53" s="34">
        <f>SUM(B53:N53)</f>
        <v>10732136.100000001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1320728.54</v>
      </c>
      <c r="C59" s="42">
        <f t="shared" si="14"/>
        <v>967519.0599999999</v>
      </c>
      <c r="D59" s="42">
        <f t="shared" si="14"/>
        <v>865158.94</v>
      </c>
      <c r="E59" s="42">
        <f t="shared" si="14"/>
        <v>256026.19</v>
      </c>
      <c r="F59" s="42">
        <f t="shared" si="14"/>
        <v>913541.7</v>
      </c>
      <c r="G59" s="42">
        <f t="shared" si="14"/>
        <v>1262734.49</v>
      </c>
      <c r="H59" s="42">
        <f t="shared" si="14"/>
        <v>235172.53</v>
      </c>
      <c r="I59" s="42">
        <f t="shared" si="14"/>
        <v>960974.95</v>
      </c>
      <c r="J59" s="42">
        <f t="shared" si="14"/>
        <v>870136.2</v>
      </c>
      <c r="K59" s="42">
        <f t="shared" si="14"/>
        <v>1162971.37</v>
      </c>
      <c r="L59" s="42">
        <f t="shared" si="14"/>
        <v>1047442.83</v>
      </c>
      <c r="M59" s="42">
        <f t="shared" si="14"/>
        <v>579297.01</v>
      </c>
      <c r="N59" s="42">
        <f t="shared" si="14"/>
        <v>290432.33</v>
      </c>
      <c r="O59" s="34">
        <f t="shared" si="14"/>
        <v>10732136.14</v>
      </c>
      <c r="Q59"/>
    </row>
    <row r="60" spans="1:18" ht="18.75" customHeight="1">
      <c r="A60" s="26" t="s">
        <v>53</v>
      </c>
      <c r="B60" s="42">
        <v>1080994.06</v>
      </c>
      <c r="C60" s="42">
        <v>687173.95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1768168.01</v>
      </c>
      <c r="P60"/>
      <c r="Q60"/>
      <c r="R60" s="41"/>
    </row>
    <row r="61" spans="1:16" ht="18.75" customHeight="1">
      <c r="A61" s="26" t="s">
        <v>54</v>
      </c>
      <c r="B61" s="42">
        <v>239734.48</v>
      </c>
      <c r="C61" s="42">
        <v>280345.11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520079.58999999997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865158.94</v>
      </c>
      <c r="E62" s="43">
        <v>0</v>
      </c>
      <c r="F62" s="43">
        <v>0</v>
      </c>
      <c r="G62" s="43">
        <v>0</v>
      </c>
      <c r="H62" s="42">
        <v>235172.53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1100331.47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256026.19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256026.19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913541.7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913541.7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1262734.49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1262734.49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960974.95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960974.95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870136.2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870136.2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1162971.37</v>
      </c>
      <c r="L68" s="29">
        <v>1047442.83</v>
      </c>
      <c r="M68" s="43">
        <v>0</v>
      </c>
      <c r="N68" s="43">
        <v>0</v>
      </c>
      <c r="O68" s="34">
        <f t="shared" si="15"/>
        <v>2210414.2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579297.01</v>
      </c>
      <c r="N69" s="43">
        <v>0</v>
      </c>
      <c r="O69" s="34">
        <f t="shared" si="15"/>
        <v>579297.01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290432.33</v>
      </c>
      <c r="O70" s="46">
        <f t="shared" si="15"/>
        <v>290432.33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2023-07-20T21:55:44Z</dcterms:modified>
  <cp:category/>
  <cp:version/>
  <cp:contentType/>
  <cp:contentStatus/>
</cp:coreProperties>
</file>