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<sst xmlns="http://schemas.openxmlformats.org/spreadsheetml/2006/main" count="88" uniqueCount="85">
  <si>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</si>
  <si>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</si>
  <si>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</si>
  <si>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</si>
  <si>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</si>
  <si>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</si>
  <si>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</si>
  <si>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</si>
  <si>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</si>
  <si>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</si>
  <si>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</si>
  <si>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</si>
  <si>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</si>
  <si>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</si>
  <si>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</si>
  <si>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</si>
  <si>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</si>
  <si>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</si>
  <si>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</si>
  <si>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</si>
  <si>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</si>
  <si>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</si>
  <si>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</si>
  <si>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</si>
  <si>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</si>
  <si>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</si>
  <si>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</si>
  <si>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</si>
  <si>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</si>
  <si>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</si>
  <si>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</si>
  <si>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</si>
  <si>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</si>
  <si>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</si>
  <si>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</si>
  <si>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</si>
  <si>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</si>
  <si>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</si>
  <si>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</si>
  <si>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</si>
  <si>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</si>
  <si>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</si>
  <si>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</si>
  <si>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</si>
  <si>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</si>
  <si>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</si>
  <si>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</si>
  <si>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</si>
  <si>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</si>
  <si>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</si>
  <si>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</si>
  <si>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</si>
  <si>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</si>
  <si>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</si>
  <si>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</si>
  <si>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</si>
  <si>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</si>
  <si>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</si>
  <si>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</si>
  <si>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</si>
  <si>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</si>
  <si>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</si>
  <si>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</si>
  <si>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</si>
  <si>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</si>
  <si>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</si>
  <si>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</si>
  <si>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</si>
  <si>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</si>
  <si>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</si>
  <si>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</si>
  <si>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</si>
  <si>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</si>
  <si>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</si>
  <si>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</si>
  <si>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</si>
  <si>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</si>
  <si>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</si>
  <si>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</si>
  <si>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</si>
  <si>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</si>
  <si>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</si>
  <si>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</si>
  <si>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</si>
  <si>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07/07/23 - VENCIMENTO 14/07/23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</si>
</sst>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365872</v>
      </c>
      <c r="C7" s="9">
        <f t="shared" si="0"/>
        <v>257680</v>
      </c>
      <c r="D7" s="9">
        <f t="shared" si="0"/>
        <v>244573</v>
      </c>
      <c r="E7" s="9">
        <f t="shared" si="0"/>
        <v>65204</v>
      </c>
      <c r="F7" s="9">
        <f t="shared" si="0"/>
        <v>205014</v>
      </c>
      <c r="G7" s="9">
        <f t="shared" si="0"/>
        <v>351143</v>
      </c>
      <c r="H7" s="9">
        <f t="shared" si="0"/>
        <v>41751</v>
      </c>
      <c r="I7" s="9">
        <f t="shared" si="0"/>
        <v>280628</v>
      </c>
      <c r="J7" s="9">
        <f t="shared" si="0"/>
        <v>212652</v>
      </c>
      <c r="K7" s="9">
        <f t="shared" si="0"/>
        <v>328170</v>
      </c>
      <c r="L7" s="9">
        <f t="shared" si="0"/>
        <v>249470</v>
      </c>
      <c r="M7" s="9">
        <f t="shared" si="0"/>
        <v>124543</v>
      </c>
      <c r="N7" s="9">
        <f t="shared" si="0"/>
        <v>81607</v>
      </c>
      <c r="O7" s="9">
        <f t="shared" si="0"/>
        <v>2808307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11799</v>
      </c>
      <c r="C8" s="11">
        <f t="shared" si="1"/>
        <v>12279</v>
      </c>
      <c r="D8" s="11">
        <f t="shared" si="1"/>
        <v>7282</v>
      </c>
      <c r="E8" s="11">
        <f t="shared" si="1"/>
        <v>2081</v>
      </c>
      <c r="F8" s="11">
        <f t="shared" si="1"/>
        <v>6104</v>
      </c>
      <c r="G8" s="11">
        <f t="shared" si="1"/>
        <v>13257</v>
      </c>
      <c r="H8" s="11">
        <f t="shared" si="1"/>
        <v>1750</v>
      </c>
      <c r="I8" s="11">
        <f t="shared" si="1"/>
        <v>14984</v>
      </c>
      <c r="J8" s="11">
        <f t="shared" si="1"/>
        <v>9597</v>
      </c>
      <c r="K8" s="11">
        <f t="shared" si="1"/>
        <v>5192</v>
      </c>
      <c r="L8" s="11">
        <f t="shared" si="1"/>
        <v>4524</v>
      </c>
      <c r="M8" s="11">
        <f t="shared" si="1"/>
        <v>5170</v>
      </c>
      <c r="N8" s="11">
        <f t="shared" si="1"/>
        <v>4055</v>
      </c>
      <c r="O8" s="11">
        <f t="shared" si="1"/>
        <v>98074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11799</v>
      </c>
      <c r="C9" s="11">
        <v>12279</v>
      </c>
      <c r="D9" s="11">
        <v>7282</v>
      </c>
      <c r="E9" s="11">
        <v>2081</v>
      </c>
      <c r="F9" s="11">
        <v>6104</v>
      </c>
      <c r="G9" s="11">
        <v>13257</v>
      </c>
      <c r="H9" s="11">
        <v>1750</v>
      </c>
      <c r="I9" s="11">
        <v>14984</v>
      </c>
      <c r="J9" s="11">
        <v>9597</v>
      </c>
      <c r="K9" s="11">
        <v>5192</v>
      </c>
      <c r="L9" s="11">
        <v>4524</v>
      </c>
      <c r="M9" s="11">
        <v>5170</v>
      </c>
      <c r="N9" s="11">
        <v>4047</v>
      </c>
      <c r="O9" s="11">
        <f>SUM(B9:N9)</f>
        <v>98066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8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354073</v>
      </c>
      <c r="C11" s="13">
        <v>245401</v>
      </c>
      <c r="D11" s="13">
        <v>237291</v>
      </c>
      <c r="E11" s="13">
        <v>63123</v>
      </c>
      <c r="F11" s="13">
        <v>198910</v>
      </c>
      <c r="G11" s="13">
        <v>337886</v>
      </c>
      <c r="H11" s="13">
        <v>40001</v>
      </c>
      <c r="I11" s="13">
        <v>265644</v>
      </c>
      <c r="J11" s="13">
        <v>203055</v>
      </c>
      <c r="K11" s="13">
        <v>322978</v>
      </c>
      <c r="L11" s="13">
        <v>244946</v>
      </c>
      <c r="M11" s="13">
        <v>119373</v>
      </c>
      <c r="N11" s="13">
        <v>77552</v>
      </c>
      <c r="O11" s="11">
        <f>SUM(B11:N11)</f>
        <v>2710233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29031</v>
      </c>
      <c r="C12" s="13">
        <v>25539</v>
      </c>
      <c r="D12" s="13">
        <v>20670</v>
      </c>
      <c r="E12" s="13">
        <v>7762</v>
      </c>
      <c r="F12" s="13">
        <v>20970</v>
      </c>
      <c r="G12" s="13">
        <v>37134</v>
      </c>
      <c r="H12" s="13">
        <v>4775</v>
      </c>
      <c r="I12" s="13">
        <v>29121</v>
      </c>
      <c r="J12" s="13">
        <v>20236</v>
      </c>
      <c r="K12" s="13">
        <v>24514</v>
      </c>
      <c r="L12" s="13">
        <v>18977</v>
      </c>
      <c r="M12" s="13">
        <v>6782</v>
      </c>
      <c r="N12" s="13">
        <v>3781</v>
      </c>
      <c r="O12" s="11">
        <f>SUM(B12:N12)</f>
        <v>249292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325042</v>
      </c>
      <c r="C13" s="15">
        <f t="shared" si="2"/>
        <v>219862</v>
      </c>
      <c r="D13" s="15">
        <f t="shared" si="2"/>
        <v>216621</v>
      </c>
      <c r="E13" s="15">
        <f t="shared" si="2"/>
        <v>55361</v>
      </c>
      <c r="F13" s="15">
        <f t="shared" si="2"/>
        <v>177940</v>
      </c>
      <c r="G13" s="15">
        <f t="shared" si="2"/>
        <v>300752</v>
      </c>
      <c r="H13" s="15">
        <f t="shared" si="2"/>
        <v>35226</v>
      </c>
      <c r="I13" s="15">
        <f t="shared" si="2"/>
        <v>236523</v>
      </c>
      <c r="J13" s="15">
        <f t="shared" si="2"/>
        <v>182819</v>
      </c>
      <c r="K13" s="15">
        <f t="shared" si="2"/>
        <v>298464</v>
      </c>
      <c r="L13" s="15">
        <f t="shared" si="2"/>
        <v>225969</v>
      </c>
      <c r="M13" s="15">
        <f t="shared" si="2"/>
        <v>112591</v>
      </c>
      <c r="N13" s="15">
        <f t="shared" si="2"/>
        <v>73771</v>
      </c>
      <c r="O13" s="11">
        <f>SUM(B13:N13)</f>
        <v>2460941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1.169005907939161</v>
      </c>
      <c r="C18" s="19">
        <v>1.222029547694092</v>
      </c>
      <c r="D18" s="19">
        <v>1.28347025308032</v>
      </c>
      <c r="E18" s="19">
        <v>0.853042664215821</v>
      </c>
      <c r="F18" s="19">
        <v>1.39213352528556</v>
      </c>
      <c r="G18" s="19">
        <v>1.382324469456383</v>
      </c>
      <c r="H18" s="19">
        <v>1.556642869527234</v>
      </c>
      <c r="I18" s="19">
        <v>1.113977925098192</v>
      </c>
      <c r="J18" s="19">
        <v>1.306877640242227</v>
      </c>
      <c r="K18" s="19">
        <v>1.15545995687321</v>
      </c>
      <c r="L18" s="19">
        <v>1.203715460246898</v>
      </c>
      <c r="M18" s="19">
        <v>1.185645483478239</v>
      </c>
      <c r="N18" s="19">
        <v>1.033476157040503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1369681.9200000004</v>
      </c>
      <c r="C20" s="24">
        <f t="shared" si="3"/>
        <v>1016870.96</v>
      </c>
      <c r="D20" s="24">
        <f t="shared" si="3"/>
        <v>892382.1200000001</v>
      </c>
      <c r="E20" s="24">
        <f t="shared" si="3"/>
        <v>272236.69</v>
      </c>
      <c r="F20" s="24">
        <f t="shared" si="3"/>
        <v>939462.1900000001</v>
      </c>
      <c r="G20" s="24">
        <f t="shared" si="3"/>
        <v>1322169.2999999998</v>
      </c>
      <c r="H20" s="24">
        <f t="shared" si="3"/>
        <v>235672.07</v>
      </c>
      <c r="I20" s="24">
        <f t="shared" si="3"/>
        <v>1019978.89</v>
      </c>
      <c r="J20" s="24">
        <f t="shared" si="3"/>
        <v>900559.86</v>
      </c>
      <c r="K20" s="24">
        <f t="shared" si="3"/>
        <v>1172755.9499999997</v>
      </c>
      <c r="L20" s="24">
        <f t="shared" si="3"/>
        <v>1064713.78</v>
      </c>
      <c r="M20" s="24">
        <f t="shared" si="3"/>
        <v>604990.22</v>
      </c>
      <c r="N20" s="24">
        <f t="shared" si="3"/>
        <v>309566.8300000001</v>
      </c>
      <c r="O20" s="24">
        <f>O21+O22+O23+O24+O25+O26+O27+O28+O29</f>
        <v>11121040.780000003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1059931.18</v>
      </c>
      <c r="C21" s="28">
        <f aca="true" t="shared" si="4" ref="C21:N21">ROUND((C15+C16)*C7,2)</f>
        <v>771184.7</v>
      </c>
      <c r="D21" s="28">
        <f t="shared" si="4"/>
        <v>641930.75</v>
      </c>
      <c r="E21" s="28">
        <f t="shared" si="4"/>
        <v>292374.74</v>
      </c>
      <c r="F21" s="28">
        <f t="shared" si="4"/>
        <v>623714.09</v>
      </c>
      <c r="G21" s="28">
        <f t="shared" si="4"/>
        <v>878981.16</v>
      </c>
      <c r="H21" s="28">
        <f t="shared" si="4"/>
        <v>140316.76</v>
      </c>
      <c r="I21" s="28">
        <f t="shared" si="4"/>
        <v>833942.23</v>
      </c>
      <c r="J21" s="28">
        <f t="shared" si="4"/>
        <v>635616.83</v>
      </c>
      <c r="K21" s="28">
        <f t="shared" si="4"/>
        <v>927178.7</v>
      </c>
      <c r="L21" s="28">
        <f t="shared" si="4"/>
        <v>802544.99</v>
      </c>
      <c r="M21" s="28">
        <f t="shared" si="4"/>
        <v>462328.52</v>
      </c>
      <c r="N21" s="28">
        <f t="shared" si="4"/>
        <v>273636.43</v>
      </c>
      <c r="O21" s="28">
        <f aca="true" t="shared" si="5" ref="O21:O29">SUM(B21:N21)</f>
        <v>8343681.08</v>
      </c>
    </row>
    <row r="22" spans="1:23" ht="18.75" customHeight="1">
      <c r="A22" s="26" t="s">
        <v>33</v>
      </c>
      <c r="B22" s="28">
        <f>IF(B18&lt;&gt;0,ROUND((B18-1)*B21,2),0)</f>
        <v>179134.63</v>
      </c>
      <c r="C22" s="28">
        <f aca="true" t="shared" si="6" ref="C22:N22">IF(C18&lt;&gt;0,ROUND((C18-1)*C21,2),0)</f>
        <v>171225.79</v>
      </c>
      <c r="D22" s="28">
        <f t="shared" si="6"/>
        <v>181968.27</v>
      </c>
      <c r="E22" s="28">
        <f t="shared" si="6"/>
        <v>-42966.61</v>
      </c>
      <c r="F22" s="28">
        <f t="shared" si="6"/>
        <v>244579.2</v>
      </c>
      <c r="G22" s="28">
        <f t="shared" si="6"/>
        <v>336056.01</v>
      </c>
      <c r="H22" s="28">
        <f t="shared" si="6"/>
        <v>78106.32</v>
      </c>
      <c r="I22" s="28">
        <f t="shared" si="6"/>
        <v>95051.01</v>
      </c>
      <c r="J22" s="28">
        <f t="shared" si="6"/>
        <v>195056.59</v>
      </c>
      <c r="K22" s="28">
        <f t="shared" si="6"/>
        <v>144139.16</v>
      </c>
      <c r="L22" s="28">
        <f t="shared" si="6"/>
        <v>163490.82</v>
      </c>
      <c r="M22" s="28">
        <f t="shared" si="6"/>
        <v>85829.2</v>
      </c>
      <c r="N22" s="28">
        <f t="shared" si="6"/>
        <v>9160.3</v>
      </c>
      <c r="O22" s="28">
        <f t="shared" si="5"/>
        <v>1840830.6900000002</v>
      </c>
      <c r="W22" s="51"/>
    </row>
    <row r="23" spans="1:15" ht="18.75" customHeight="1">
      <c r="A23" s="26" t="s">
        <v>34</v>
      </c>
      <c r="B23" s="28">
        <v>65705.33</v>
      </c>
      <c r="C23" s="28">
        <v>45542.51</v>
      </c>
      <c r="D23" s="28">
        <v>33678.61</v>
      </c>
      <c r="E23" s="28">
        <v>11936.33</v>
      </c>
      <c r="F23" s="28">
        <v>40989.47</v>
      </c>
      <c r="G23" s="28">
        <v>62091.96</v>
      </c>
      <c r="H23" s="28">
        <v>6767.71</v>
      </c>
      <c r="I23" s="28">
        <v>44975.16</v>
      </c>
      <c r="J23" s="28">
        <v>40355.29</v>
      </c>
      <c r="K23" s="28">
        <v>57580.71</v>
      </c>
      <c r="L23" s="28">
        <v>55083.09</v>
      </c>
      <c r="M23" s="28">
        <v>25531.69</v>
      </c>
      <c r="N23" s="28">
        <v>16117.46</v>
      </c>
      <c r="O23" s="28">
        <f t="shared" si="5"/>
        <v>506355.31999999995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1083.77</v>
      </c>
      <c r="C26" s="28">
        <v>820.64</v>
      </c>
      <c r="D26" s="28">
        <v>711.22</v>
      </c>
      <c r="E26" s="28">
        <v>218.84</v>
      </c>
      <c r="F26" s="28">
        <v>755.51</v>
      </c>
      <c r="G26" s="28">
        <v>1060.32</v>
      </c>
      <c r="H26" s="28">
        <v>187.58</v>
      </c>
      <c r="I26" s="28">
        <v>810.22</v>
      </c>
      <c r="J26" s="28">
        <v>724.25</v>
      </c>
      <c r="K26" s="28">
        <v>937.88</v>
      </c>
      <c r="L26" s="28">
        <v>846.69</v>
      </c>
      <c r="M26" s="28">
        <v>476.75</v>
      </c>
      <c r="N26" s="28">
        <v>244.89</v>
      </c>
      <c r="O26" s="28">
        <f t="shared" si="5"/>
        <v>8878.56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31449.64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382554.55999999994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-69773.91</v>
      </c>
      <c r="C31" s="28">
        <f aca="true" t="shared" si="7" ref="C31:O31">+C32+C34+C47+C48+C49+C54-C55</f>
        <v>-56770.46</v>
      </c>
      <c r="D31" s="28">
        <f t="shared" si="7"/>
        <v>-32040.8</v>
      </c>
      <c r="E31" s="28">
        <f t="shared" si="7"/>
        <v>-9156.4</v>
      </c>
      <c r="F31" s="28">
        <f t="shared" si="7"/>
        <v>-41619.89</v>
      </c>
      <c r="G31" s="28">
        <f t="shared" si="7"/>
        <v>-61300.8</v>
      </c>
      <c r="H31" s="28">
        <f t="shared" si="7"/>
        <v>-9482</v>
      </c>
      <c r="I31" s="28">
        <f t="shared" si="7"/>
        <v>-66119.85</v>
      </c>
      <c r="J31" s="28">
        <f t="shared" si="7"/>
        <v>-44498.090000000004</v>
      </c>
      <c r="K31" s="28">
        <f t="shared" si="7"/>
        <v>-67711.76999999997</v>
      </c>
      <c r="L31" s="28">
        <f t="shared" si="7"/>
        <v>-76024.39000000004</v>
      </c>
      <c r="M31" s="28">
        <f t="shared" si="7"/>
        <v>-22748</v>
      </c>
      <c r="N31" s="28">
        <f t="shared" si="7"/>
        <v>-18202.8</v>
      </c>
      <c r="O31" s="28">
        <f t="shared" si="7"/>
        <v>-575449.1599999999</v>
      </c>
    </row>
    <row r="32" spans="1:15" ht="18.75" customHeight="1">
      <c r="A32" s="26" t="s">
        <v>38</v>
      </c>
      <c r="B32" s="29">
        <f>+B33</f>
        <v>-51915.6</v>
      </c>
      <c r="C32" s="29">
        <f>+C33</f>
        <v>-54027.6</v>
      </c>
      <c r="D32" s="29">
        <f aca="true" t="shared" si="8" ref="D32:O32">+D33</f>
        <v>-32040.8</v>
      </c>
      <c r="E32" s="29">
        <f t="shared" si="8"/>
        <v>-9156.4</v>
      </c>
      <c r="F32" s="29">
        <f t="shared" si="8"/>
        <v>-26857.6</v>
      </c>
      <c r="G32" s="29">
        <f t="shared" si="8"/>
        <v>-58330.8</v>
      </c>
      <c r="H32" s="29">
        <f t="shared" si="8"/>
        <v>-7700</v>
      </c>
      <c r="I32" s="29">
        <f t="shared" si="8"/>
        <v>-65929.6</v>
      </c>
      <c r="J32" s="29">
        <f t="shared" si="8"/>
        <v>-42226.8</v>
      </c>
      <c r="K32" s="29">
        <f t="shared" si="8"/>
        <v>-22844.8</v>
      </c>
      <c r="L32" s="29">
        <f t="shared" si="8"/>
        <v>-19905.6</v>
      </c>
      <c r="M32" s="29">
        <f t="shared" si="8"/>
        <v>-22748</v>
      </c>
      <c r="N32" s="29">
        <f t="shared" si="8"/>
        <v>-17806.8</v>
      </c>
      <c r="O32" s="29">
        <f t="shared" si="8"/>
        <v>-431490.39999999997</v>
      </c>
    </row>
    <row r="33" spans="1:26" ht="18.75" customHeight="1">
      <c r="A33" s="27" t="s">
        <v>39</v>
      </c>
      <c r="B33" s="16">
        <f>ROUND((-B9)*$G$3,2)</f>
        <v>-51915.6</v>
      </c>
      <c r="C33" s="16">
        <f aca="true" t="shared" si="9" ref="C33:N33">ROUND((-C9)*$G$3,2)</f>
        <v>-54027.6</v>
      </c>
      <c r="D33" s="16">
        <f t="shared" si="9"/>
        <v>-32040.8</v>
      </c>
      <c r="E33" s="16">
        <f t="shared" si="9"/>
        <v>-9156.4</v>
      </c>
      <c r="F33" s="16">
        <f t="shared" si="9"/>
        <v>-26857.6</v>
      </c>
      <c r="G33" s="16">
        <f t="shared" si="9"/>
        <v>-58330.8</v>
      </c>
      <c r="H33" s="16">
        <f t="shared" si="9"/>
        <v>-7700</v>
      </c>
      <c r="I33" s="16">
        <f t="shared" si="9"/>
        <v>-65929.6</v>
      </c>
      <c r="J33" s="16">
        <f t="shared" si="9"/>
        <v>-42226.8</v>
      </c>
      <c r="K33" s="16">
        <f t="shared" si="9"/>
        <v>-22844.8</v>
      </c>
      <c r="L33" s="16">
        <f t="shared" si="9"/>
        <v>-19905.6</v>
      </c>
      <c r="M33" s="16">
        <f t="shared" si="9"/>
        <v>-22748</v>
      </c>
      <c r="N33" s="16">
        <f t="shared" si="9"/>
        <v>-17806.8</v>
      </c>
      <c r="O33" s="30">
        <f aca="true" t="shared" si="10" ref="O33:O55">SUM(B33:N33)</f>
        <v>-431490.39999999997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-17858.31</v>
      </c>
      <c r="C34" s="29">
        <f aca="true" t="shared" si="11" ref="C34:O34">SUM(C35:C45)</f>
        <v>-2742.86</v>
      </c>
      <c r="D34" s="29">
        <f t="shared" si="11"/>
        <v>0</v>
      </c>
      <c r="E34" s="29">
        <f t="shared" si="11"/>
        <v>0</v>
      </c>
      <c r="F34" s="29">
        <f t="shared" si="11"/>
        <v>-14762.29</v>
      </c>
      <c r="G34" s="29">
        <f t="shared" si="11"/>
        <v>-2970</v>
      </c>
      <c r="H34" s="29">
        <f t="shared" si="11"/>
        <v>-1782</v>
      </c>
      <c r="I34" s="29">
        <f t="shared" si="11"/>
        <v>-190.25</v>
      </c>
      <c r="J34" s="29">
        <f t="shared" si="11"/>
        <v>-2271.29</v>
      </c>
      <c r="K34" s="29">
        <f t="shared" si="11"/>
        <v>-44866.96999999997</v>
      </c>
      <c r="L34" s="29">
        <f t="shared" si="11"/>
        <v>-56118.79000000004</v>
      </c>
      <c r="M34" s="29">
        <f t="shared" si="11"/>
        <v>0</v>
      </c>
      <c r="N34" s="29">
        <f t="shared" si="11"/>
        <v>-396</v>
      </c>
      <c r="O34" s="29">
        <f t="shared" si="11"/>
        <v>-143958.76</v>
      </c>
    </row>
    <row r="35" spans="1:26" ht="18.75" customHeight="1">
      <c r="A35" s="27" t="s">
        <v>41</v>
      </c>
      <c r="B35" s="31">
        <v>-17858.31</v>
      </c>
      <c r="C35" s="31">
        <v>-2742.86</v>
      </c>
      <c r="D35" s="31">
        <v>0</v>
      </c>
      <c r="E35" s="31">
        <v>0</v>
      </c>
      <c r="F35" s="31">
        <v>-14762.29</v>
      </c>
      <c r="G35" s="31">
        <v>-2970</v>
      </c>
      <c r="H35" s="31">
        <v>-1782</v>
      </c>
      <c r="I35" s="31">
        <v>-190.25</v>
      </c>
      <c r="J35" s="31">
        <v>-2271.29</v>
      </c>
      <c r="K35" s="31">
        <v>-44866.97</v>
      </c>
      <c r="L35" s="31">
        <v>-56118.79</v>
      </c>
      <c r="M35" s="31">
        <v>0</v>
      </c>
      <c r="N35" s="31">
        <v>-396</v>
      </c>
      <c r="O35" s="31">
        <f t="shared" si="10"/>
        <v>-143958.76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1299908.0100000005</v>
      </c>
      <c r="C53" s="34">
        <f aca="true" t="shared" si="13" ref="C53:N53">+C20+C31</f>
        <v>960100.5</v>
      </c>
      <c r="D53" s="34">
        <f t="shared" si="13"/>
        <v>860341.3200000001</v>
      </c>
      <c r="E53" s="34">
        <f t="shared" si="13"/>
        <v>263080.29</v>
      </c>
      <c r="F53" s="34">
        <f t="shared" si="13"/>
        <v>897842.3</v>
      </c>
      <c r="G53" s="34">
        <f t="shared" si="13"/>
        <v>1260868.4999999998</v>
      </c>
      <c r="H53" s="34">
        <f t="shared" si="13"/>
        <v>226190.07</v>
      </c>
      <c r="I53" s="34">
        <f t="shared" si="13"/>
        <v>953859.04</v>
      </c>
      <c r="J53" s="34">
        <f t="shared" si="13"/>
        <v>856061.77</v>
      </c>
      <c r="K53" s="34">
        <f t="shared" si="13"/>
        <v>1105044.1799999997</v>
      </c>
      <c r="L53" s="34">
        <f t="shared" si="13"/>
        <v>988689.39</v>
      </c>
      <c r="M53" s="34">
        <f t="shared" si="13"/>
        <v>582242.22</v>
      </c>
      <c r="N53" s="34">
        <f t="shared" si="13"/>
        <v>291364.0300000001</v>
      </c>
      <c r="O53" s="34">
        <f>SUM(B53:N53)</f>
        <v>10545591.620000001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1299908.02</v>
      </c>
      <c r="C59" s="42">
        <f t="shared" si="14"/>
        <v>960100.5</v>
      </c>
      <c r="D59" s="42">
        <f t="shared" si="14"/>
        <v>860341.32</v>
      </c>
      <c r="E59" s="42">
        <f t="shared" si="14"/>
        <v>263080.28</v>
      </c>
      <c r="F59" s="42">
        <f t="shared" si="14"/>
        <v>897842.31</v>
      </c>
      <c r="G59" s="42">
        <f t="shared" si="14"/>
        <v>1260868.49</v>
      </c>
      <c r="H59" s="42">
        <f t="shared" si="14"/>
        <v>226190.07</v>
      </c>
      <c r="I59" s="42">
        <f t="shared" si="14"/>
        <v>953859.03</v>
      </c>
      <c r="J59" s="42">
        <f t="shared" si="14"/>
        <v>856061.77</v>
      </c>
      <c r="K59" s="42">
        <f t="shared" si="14"/>
        <v>1105044.18</v>
      </c>
      <c r="L59" s="42">
        <f t="shared" si="14"/>
        <v>988689.39</v>
      </c>
      <c r="M59" s="42">
        <f t="shared" si="14"/>
        <v>582242.22</v>
      </c>
      <c r="N59" s="42">
        <f t="shared" si="14"/>
        <v>291364.03</v>
      </c>
      <c r="O59" s="34">
        <f t="shared" si="14"/>
        <v>10545591.610000001</v>
      </c>
      <c r="Q59"/>
    </row>
    <row r="60" spans="1:18" ht="18.75" customHeight="1">
      <c r="A60" s="26" t="s">
        <v>54</v>
      </c>
      <c r="B60" s="42">
        <v>1064129.44</v>
      </c>
      <c r="C60" s="42">
        <v>681958.7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1746088.14</v>
      </c>
      <c r="P60"/>
      <c r="Q60"/>
      <c r="R60" s="41"/>
    </row>
    <row r="61" spans="1:16" ht="18.75" customHeight="1">
      <c r="A61" s="26" t="s">
        <v>55</v>
      </c>
      <c r="B61" s="42">
        <v>235778.58</v>
      </c>
      <c r="C61" s="42">
        <v>278141.8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513920.38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860341.32</v>
      </c>
      <c r="E62" s="43">
        <v>0</v>
      </c>
      <c r="F62" s="43">
        <v>0</v>
      </c>
      <c r="G62" s="43">
        <v>0</v>
      </c>
      <c r="H62" s="42">
        <v>226190.07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1086531.39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263080.28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263080.28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897842.31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897842.31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1260868.49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1260868.49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953859.03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953859.03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856061.77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856061.77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1105044.18</v>
      </c>
      <c r="L68" s="29">
        <v>988689.39</v>
      </c>
      <c r="M68" s="43">
        <v>0</v>
      </c>
      <c r="N68" s="43">
        <v>0</v>
      </c>
      <c r="O68" s="34">
        <f t="shared" si="15"/>
        <v>2093733.5699999998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582242.22</v>
      </c>
      <c r="N69" s="43">
        <v>0</v>
      </c>
      <c r="O69" s="34">
        <f t="shared" si="15"/>
        <v>582242.22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291364.03</v>
      </c>
      <c r="O70" s="46">
        <f t="shared" si="15"/>
        <v>291364.03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2023-07-13T19:07:42Z</dcterms:modified>
  <cp:category/>
  <cp:version/>
  <cp:contentType/>
  <cp:contentStatus/>
</cp:coreProperties>
</file>