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<sst xmlns="http://schemas.openxmlformats.org/spreadsheetml/2006/main" count="88" uniqueCount="85">
  <si>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</si>
  <si>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</si>
  <si>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</si>
  <si>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</si>
  <si>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</si>
  <si>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</si>
  <si>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</si>
  <si>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</si>
  <si>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</si>
  <si>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</si>
  <si>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</si>
  <si>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</si>
  <si>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</si>
  <si>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</si>
  <si>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</si>
  <si>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</si>
  <si>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</si>
  <si>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</si>
  <si>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</si>
  <si>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</si>
  <si>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</si>
  <si>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</si>
  <si>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</si>
  <si>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</si>
  <si>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</si>
  <si>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</si>
  <si>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</si>
  <si>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</si>
  <si>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</si>
  <si>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</si>
  <si>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</si>
  <si>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</si>
  <si>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</si>
  <si>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</si>
  <si>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</si>
  <si>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</si>
  <si>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</si>
  <si>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</si>
  <si>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</si>
  <si>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</si>
  <si>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</si>
  <si>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</si>
  <si>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</si>
  <si>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</si>
  <si>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</si>
  <si>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</si>
  <si>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</si>
  <si>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</si>
  <si>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</si>
  <si>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</si>
  <si>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</si>
  <si>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</si>
  <si>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</si>
  <si>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</si>
  <si>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</si>
  <si>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</si>
  <si>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</si>
  <si>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</si>
  <si>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</si>
  <si>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</si>
  <si>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</si>
  <si>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</si>
  <si>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</si>
  <si>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</si>
  <si>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</si>
  <si>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</si>
  <si>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</si>
  <si>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</si>
  <si>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</si>
  <si>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</si>
  <si>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</si>
  <si>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</si>
  <si>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</si>
  <si>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</si>
  <si>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</si>
  <si>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</si>
  <si>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</si>
  <si>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</si>
  <si>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</si>
  <si>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</si>
  <si>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</si>
  <si>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</si>
  <si>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</si>
  <si>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</si>
  <si>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04/07/23 - VENCIMENTO 11/07/23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</si>
</sst>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345658</v>
      </c>
      <c r="C7" s="9">
        <f t="shared" si="0"/>
        <v>253277</v>
      </c>
      <c r="D7" s="9">
        <f t="shared" si="0"/>
        <v>242962</v>
      </c>
      <c r="E7" s="9">
        <f t="shared" si="0"/>
        <v>60967</v>
      </c>
      <c r="F7" s="9">
        <f t="shared" si="0"/>
        <v>198329</v>
      </c>
      <c r="G7" s="9">
        <f t="shared" si="0"/>
        <v>346561</v>
      </c>
      <c r="H7" s="9">
        <f t="shared" si="0"/>
        <v>41126</v>
      </c>
      <c r="I7" s="9">
        <f t="shared" si="0"/>
        <v>265318</v>
      </c>
      <c r="J7" s="9">
        <f t="shared" si="0"/>
        <v>210752</v>
      </c>
      <c r="K7" s="9">
        <f t="shared" si="0"/>
        <v>327200</v>
      </c>
      <c r="L7" s="9">
        <f t="shared" si="0"/>
        <v>240004</v>
      </c>
      <c r="M7" s="9">
        <f t="shared" si="0"/>
        <v>123200</v>
      </c>
      <c r="N7" s="9">
        <f t="shared" si="0"/>
        <v>81558</v>
      </c>
      <c r="O7" s="9">
        <f t="shared" si="0"/>
        <v>2736912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9853</v>
      </c>
      <c r="C8" s="11">
        <f t="shared" si="1"/>
        <v>10693</v>
      </c>
      <c r="D8" s="11">
        <f t="shared" si="1"/>
        <v>6178</v>
      </c>
      <c r="E8" s="11">
        <f t="shared" si="1"/>
        <v>1648</v>
      </c>
      <c r="F8" s="11">
        <f t="shared" si="1"/>
        <v>4924</v>
      </c>
      <c r="G8" s="11">
        <f t="shared" si="1"/>
        <v>11025</v>
      </c>
      <c r="H8" s="11">
        <f t="shared" si="1"/>
        <v>1701</v>
      </c>
      <c r="I8" s="11">
        <f t="shared" si="1"/>
        <v>12608</v>
      </c>
      <c r="J8" s="11">
        <f t="shared" si="1"/>
        <v>8787</v>
      </c>
      <c r="K8" s="11">
        <f t="shared" si="1"/>
        <v>3951</v>
      </c>
      <c r="L8" s="11">
        <f t="shared" si="1"/>
        <v>4039</v>
      </c>
      <c r="M8" s="11">
        <f t="shared" si="1"/>
        <v>4507</v>
      </c>
      <c r="N8" s="11">
        <f t="shared" si="1"/>
        <v>3635</v>
      </c>
      <c r="O8" s="11">
        <f t="shared" si="1"/>
        <v>83549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9853</v>
      </c>
      <c r="C9" s="11">
        <v>10693</v>
      </c>
      <c r="D9" s="11">
        <v>6178</v>
      </c>
      <c r="E9" s="11">
        <v>1648</v>
      </c>
      <c r="F9" s="11">
        <v>4924</v>
      </c>
      <c r="G9" s="11">
        <v>11025</v>
      </c>
      <c r="H9" s="11">
        <v>1701</v>
      </c>
      <c r="I9" s="11">
        <v>12608</v>
      </c>
      <c r="J9" s="11">
        <v>8787</v>
      </c>
      <c r="K9" s="11">
        <v>3951</v>
      </c>
      <c r="L9" s="11">
        <v>4039</v>
      </c>
      <c r="M9" s="11">
        <v>4507</v>
      </c>
      <c r="N9" s="11">
        <v>3624</v>
      </c>
      <c r="O9" s="11">
        <f>SUM(B9:N9)</f>
        <v>83538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11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335805</v>
      </c>
      <c r="C11" s="13">
        <v>242584</v>
      </c>
      <c r="D11" s="13">
        <v>236784</v>
      </c>
      <c r="E11" s="13">
        <v>59319</v>
      </c>
      <c r="F11" s="13">
        <v>193405</v>
      </c>
      <c r="G11" s="13">
        <v>335536</v>
      </c>
      <c r="H11" s="13">
        <v>39425</v>
      </c>
      <c r="I11" s="13">
        <v>252710</v>
      </c>
      <c r="J11" s="13">
        <v>201965</v>
      </c>
      <c r="K11" s="13">
        <v>323249</v>
      </c>
      <c r="L11" s="13">
        <v>235965</v>
      </c>
      <c r="M11" s="13">
        <v>118693</v>
      </c>
      <c r="N11" s="13">
        <v>77923</v>
      </c>
      <c r="O11" s="11">
        <f>SUM(B11:N11)</f>
        <v>2653363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26832</v>
      </c>
      <c r="C12" s="13">
        <v>24227</v>
      </c>
      <c r="D12" s="13">
        <v>18856</v>
      </c>
      <c r="E12" s="13">
        <v>6926</v>
      </c>
      <c r="F12" s="13">
        <v>19021</v>
      </c>
      <c r="G12" s="13">
        <v>35263</v>
      </c>
      <c r="H12" s="13">
        <v>4369</v>
      </c>
      <c r="I12" s="13">
        <v>26743</v>
      </c>
      <c r="J12" s="13">
        <v>19146</v>
      </c>
      <c r="K12" s="13">
        <v>23819</v>
      </c>
      <c r="L12" s="13">
        <v>17426</v>
      </c>
      <c r="M12" s="13">
        <v>6453</v>
      </c>
      <c r="N12" s="13">
        <v>3672</v>
      </c>
      <c r="O12" s="11">
        <f>SUM(B12:N12)</f>
        <v>232753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308973</v>
      </c>
      <c r="C13" s="15">
        <f t="shared" si="2"/>
        <v>218357</v>
      </c>
      <c r="D13" s="15">
        <f t="shared" si="2"/>
        <v>217928</v>
      </c>
      <c r="E13" s="15">
        <f t="shared" si="2"/>
        <v>52393</v>
      </c>
      <c r="F13" s="15">
        <f t="shared" si="2"/>
        <v>174384</v>
      </c>
      <c r="G13" s="15">
        <f t="shared" si="2"/>
        <v>300273</v>
      </c>
      <c r="H13" s="15">
        <f t="shared" si="2"/>
        <v>35056</v>
      </c>
      <c r="I13" s="15">
        <f t="shared" si="2"/>
        <v>225967</v>
      </c>
      <c r="J13" s="15">
        <f t="shared" si="2"/>
        <v>182819</v>
      </c>
      <c r="K13" s="15">
        <f t="shared" si="2"/>
        <v>299430</v>
      </c>
      <c r="L13" s="15">
        <f t="shared" si="2"/>
        <v>218539</v>
      </c>
      <c r="M13" s="15">
        <f t="shared" si="2"/>
        <v>112240</v>
      </c>
      <c r="N13" s="15">
        <f t="shared" si="2"/>
        <v>74251</v>
      </c>
      <c r="O13" s="11">
        <f>SUM(B13:N13)</f>
        <v>2420610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1.22861887246278</v>
      </c>
      <c r="C18" s="19">
        <v>1.238835488413743</v>
      </c>
      <c r="D18" s="19">
        <v>1.290782640658063</v>
      </c>
      <c r="E18" s="19">
        <v>0.903185928432276</v>
      </c>
      <c r="F18" s="19">
        <v>1.417431181873772</v>
      </c>
      <c r="G18" s="19">
        <v>1.40346330911549</v>
      </c>
      <c r="H18" s="19">
        <v>1.566253759810992</v>
      </c>
      <c r="I18" s="19">
        <v>1.170379077847932</v>
      </c>
      <c r="J18" s="19">
        <v>1.34013751701185</v>
      </c>
      <c r="K18" s="19">
        <v>1.15827528271422</v>
      </c>
      <c r="L18" s="19">
        <v>1.255202442121918</v>
      </c>
      <c r="M18" s="19">
        <v>1.192497310708402</v>
      </c>
      <c r="N18" s="19">
        <v>1.037896880003721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1360410.29</v>
      </c>
      <c r="C20" s="24">
        <f t="shared" si="3"/>
        <v>1012966.72</v>
      </c>
      <c r="D20" s="24">
        <f t="shared" si="3"/>
        <v>890754.5100000001</v>
      </c>
      <c r="E20" s="24">
        <f t="shared" si="3"/>
        <v>269617.66000000003</v>
      </c>
      <c r="F20" s="24">
        <f t="shared" si="3"/>
        <v>926389.4899999999</v>
      </c>
      <c r="G20" s="24">
        <f t="shared" si="3"/>
        <v>1324529.3699999999</v>
      </c>
      <c r="H20" s="24">
        <f t="shared" si="3"/>
        <v>233853.34999999998</v>
      </c>
      <c r="I20" s="24">
        <f t="shared" si="3"/>
        <v>1014047.1900000001</v>
      </c>
      <c r="J20" s="24">
        <f t="shared" si="3"/>
        <v>915179.15</v>
      </c>
      <c r="K20" s="24">
        <f t="shared" si="3"/>
        <v>1173728.1600000001</v>
      </c>
      <c r="L20" s="24">
        <f t="shared" si="3"/>
        <v>1068719.38</v>
      </c>
      <c r="M20" s="24">
        <f t="shared" si="3"/>
        <v>602768.23</v>
      </c>
      <c r="N20" s="24">
        <f t="shared" si="3"/>
        <v>310830.43000000005</v>
      </c>
      <c r="O20" s="24">
        <f>O21+O22+O23+O24+O25+O26+O27+O28+O29</f>
        <v>11103793.930000003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1001371.23</v>
      </c>
      <c r="C21" s="28">
        <f aca="true" t="shared" si="4" ref="C21:N21">ROUND((C15+C16)*C7,2)</f>
        <v>758007.41</v>
      </c>
      <c r="D21" s="28">
        <f t="shared" si="4"/>
        <v>637702.36</v>
      </c>
      <c r="E21" s="28">
        <f t="shared" si="4"/>
        <v>273376.03</v>
      </c>
      <c r="F21" s="28">
        <f t="shared" si="4"/>
        <v>603376.32</v>
      </c>
      <c r="G21" s="28">
        <f t="shared" si="4"/>
        <v>867511.5</v>
      </c>
      <c r="H21" s="28">
        <f t="shared" si="4"/>
        <v>138216.26</v>
      </c>
      <c r="I21" s="28">
        <f t="shared" si="4"/>
        <v>788445.5</v>
      </c>
      <c r="J21" s="28">
        <f t="shared" si="4"/>
        <v>629937.73</v>
      </c>
      <c r="K21" s="28">
        <f t="shared" si="4"/>
        <v>924438.16</v>
      </c>
      <c r="L21" s="28">
        <f t="shared" si="4"/>
        <v>772092.87</v>
      </c>
      <c r="M21" s="28">
        <f t="shared" si="4"/>
        <v>457343.04</v>
      </c>
      <c r="N21" s="28">
        <f t="shared" si="4"/>
        <v>273472.13</v>
      </c>
      <c r="O21" s="28">
        <f aca="true" t="shared" si="5" ref="O21:O29">SUM(B21:N21)</f>
        <v>8125290.54</v>
      </c>
    </row>
    <row r="22" spans="1:23" ht="18.75" customHeight="1">
      <c r="A22" s="26" t="s">
        <v>33</v>
      </c>
      <c r="B22" s="28">
        <f>IF(B18&lt;&gt;0,ROUND((B18-1)*B21,2),0)</f>
        <v>228932.36</v>
      </c>
      <c r="C22" s="28">
        <f aca="true" t="shared" si="6" ref="C22:N22">IF(C18&lt;&gt;0,ROUND((C18-1)*C21,2),0)</f>
        <v>181039.07</v>
      </c>
      <c r="D22" s="28">
        <f t="shared" si="6"/>
        <v>185432.78</v>
      </c>
      <c r="E22" s="28">
        <f t="shared" si="6"/>
        <v>-26466.65</v>
      </c>
      <c r="F22" s="28">
        <f t="shared" si="6"/>
        <v>251868.09</v>
      </c>
      <c r="G22" s="28">
        <f t="shared" si="6"/>
        <v>350009.06</v>
      </c>
      <c r="H22" s="28">
        <f t="shared" si="6"/>
        <v>78265.48</v>
      </c>
      <c r="I22" s="28">
        <f t="shared" si="6"/>
        <v>134334.62</v>
      </c>
      <c r="J22" s="28">
        <f t="shared" si="6"/>
        <v>214265.46</v>
      </c>
      <c r="K22" s="28">
        <f t="shared" si="6"/>
        <v>146315.71</v>
      </c>
      <c r="L22" s="28">
        <f t="shared" si="6"/>
        <v>197039.99</v>
      </c>
      <c r="M22" s="28">
        <f t="shared" si="6"/>
        <v>88037.31</v>
      </c>
      <c r="N22" s="28">
        <f t="shared" si="6"/>
        <v>10363.74</v>
      </c>
      <c r="O22" s="28">
        <f t="shared" si="5"/>
        <v>2039437.02</v>
      </c>
      <c r="W22" s="51"/>
    </row>
    <row r="23" spans="1:15" ht="18.75" customHeight="1">
      <c r="A23" s="26" t="s">
        <v>34</v>
      </c>
      <c r="B23" s="28">
        <v>65201.13</v>
      </c>
      <c r="C23" s="28">
        <v>45002.28</v>
      </c>
      <c r="D23" s="28">
        <v>32812.27</v>
      </c>
      <c r="E23" s="28">
        <v>11818.66</v>
      </c>
      <c r="F23" s="28">
        <v>40973.46</v>
      </c>
      <c r="G23" s="28">
        <v>61963.43</v>
      </c>
      <c r="H23" s="28">
        <v>6890.33</v>
      </c>
      <c r="I23" s="28">
        <v>45259.18</v>
      </c>
      <c r="J23" s="28">
        <v>41431.79</v>
      </c>
      <c r="K23" s="28">
        <v>59114.31</v>
      </c>
      <c r="L23" s="28">
        <v>55983.82</v>
      </c>
      <c r="M23" s="28">
        <v>26087.07</v>
      </c>
      <c r="N23" s="28">
        <v>16339.34</v>
      </c>
      <c r="O23" s="28">
        <f t="shared" si="5"/>
        <v>508877.07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1078.56</v>
      </c>
      <c r="C26" s="28">
        <v>820.64</v>
      </c>
      <c r="D26" s="28">
        <v>713.83</v>
      </c>
      <c r="E26" s="28">
        <v>216.23</v>
      </c>
      <c r="F26" s="28">
        <v>747.7</v>
      </c>
      <c r="G26" s="28">
        <v>1065.53</v>
      </c>
      <c r="H26" s="28">
        <v>187.58</v>
      </c>
      <c r="I26" s="28">
        <v>807.62</v>
      </c>
      <c r="J26" s="28">
        <v>737.27</v>
      </c>
      <c r="K26" s="28">
        <v>940.48</v>
      </c>
      <c r="L26" s="28">
        <v>854.51</v>
      </c>
      <c r="M26" s="28">
        <v>476.75</v>
      </c>
      <c r="N26" s="28">
        <v>247.47</v>
      </c>
      <c r="O26" s="28">
        <f t="shared" si="5"/>
        <v>8894.169999999998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31449.64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382554.55999999994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-43353.2</v>
      </c>
      <c r="C31" s="28">
        <f aca="true" t="shared" si="7" ref="C31:O31">+C32+C34+C47+C48+C49+C54-C55</f>
        <v>-47049.2</v>
      </c>
      <c r="D31" s="28">
        <f t="shared" si="7"/>
        <v>-27183.2</v>
      </c>
      <c r="E31" s="28">
        <f t="shared" si="7"/>
        <v>-7251.2</v>
      </c>
      <c r="F31" s="28">
        <f t="shared" si="7"/>
        <v>-21665.6</v>
      </c>
      <c r="G31" s="28">
        <f t="shared" si="7"/>
        <v>-48510</v>
      </c>
      <c r="H31" s="28">
        <f t="shared" si="7"/>
        <v>-7484.4</v>
      </c>
      <c r="I31" s="28">
        <f t="shared" si="7"/>
        <v>-55475.2</v>
      </c>
      <c r="J31" s="28">
        <f t="shared" si="7"/>
        <v>-38662.8</v>
      </c>
      <c r="K31" s="28">
        <f t="shared" si="7"/>
        <v>1107615.6</v>
      </c>
      <c r="L31" s="28">
        <f t="shared" si="7"/>
        <v>1017228.4</v>
      </c>
      <c r="M31" s="28">
        <f t="shared" si="7"/>
        <v>-19830.8</v>
      </c>
      <c r="N31" s="28">
        <f t="shared" si="7"/>
        <v>-15945.6</v>
      </c>
      <c r="O31" s="28">
        <f t="shared" si="7"/>
        <v>1792432.8</v>
      </c>
    </row>
    <row r="32" spans="1:15" ht="18.75" customHeight="1">
      <c r="A32" s="26" t="s">
        <v>38</v>
      </c>
      <c r="B32" s="29">
        <f>+B33</f>
        <v>-43353.2</v>
      </c>
      <c r="C32" s="29">
        <f>+C33</f>
        <v>-47049.2</v>
      </c>
      <c r="D32" s="29">
        <f aca="true" t="shared" si="8" ref="D32:O32">+D33</f>
        <v>-27183.2</v>
      </c>
      <c r="E32" s="29">
        <f t="shared" si="8"/>
        <v>-7251.2</v>
      </c>
      <c r="F32" s="29">
        <f t="shared" si="8"/>
        <v>-21665.6</v>
      </c>
      <c r="G32" s="29">
        <f t="shared" si="8"/>
        <v>-48510</v>
      </c>
      <c r="H32" s="29">
        <f t="shared" si="8"/>
        <v>-7484.4</v>
      </c>
      <c r="I32" s="29">
        <f t="shared" si="8"/>
        <v>-55475.2</v>
      </c>
      <c r="J32" s="29">
        <f t="shared" si="8"/>
        <v>-38662.8</v>
      </c>
      <c r="K32" s="29">
        <f t="shared" si="8"/>
        <v>-17384.4</v>
      </c>
      <c r="L32" s="29">
        <f t="shared" si="8"/>
        <v>-17771.6</v>
      </c>
      <c r="M32" s="29">
        <f t="shared" si="8"/>
        <v>-19830.8</v>
      </c>
      <c r="N32" s="29">
        <f t="shared" si="8"/>
        <v>-15945.6</v>
      </c>
      <c r="O32" s="29">
        <f t="shared" si="8"/>
        <v>-367567.19999999995</v>
      </c>
    </row>
    <row r="33" spans="1:26" ht="18.75" customHeight="1">
      <c r="A33" s="27" t="s">
        <v>39</v>
      </c>
      <c r="B33" s="16">
        <f>ROUND((-B9)*$G$3,2)</f>
        <v>-43353.2</v>
      </c>
      <c r="C33" s="16">
        <f aca="true" t="shared" si="9" ref="C33:N33">ROUND((-C9)*$G$3,2)</f>
        <v>-47049.2</v>
      </c>
      <c r="D33" s="16">
        <f t="shared" si="9"/>
        <v>-27183.2</v>
      </c>
      <c r="E33" s="16">
        <f t="shared" si="9"/>
        <v>-7251.2</v>
      </c>
      <c r="F33" s="16">
        <f t="shared" si="9"/>
        <v>-21665.6</v>
      </c>
      <c r="G33" s="16">
        <f t="shared" si="9"/>
        <v>-48510</v>
      </c>
      <c r="H33" s="16">
        <f t="shared" si="9"/>
        <v>-7484.4</v>
      </c>
      <c r="I33" s="16">
        <f t="shared" si="9"/>
        <v>-55475.2</v>
      </c>
      <c r="J33" s="16">
        <f t="shared" si="9"/>
        <v>-38662.8</v>
      </c>
      <c r="K33" s="16">
        <f t="shared" si="9"/>
        <v>-17384.4</v>
      </c>
      <c r="L33" s="16">
        <f t="shared" si="9"/>
        <v>-17771.6</v>
      </c>
      <c r="M33" s="16">
        <f t="shared" si="9"/>
        <v>-19830.8</v>
      </c>
      <c r="N33" s="16">
        <f t="shared" si="9"/>
        <v>-15945.6</v>
      </c>
      <c r="O33" s="30">
        <f aca="true" t="shared" si="10" ref="O33:O55">SUM(B33:N33)</f>
        <v>-367567.19999999995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1125000</v>
      </c>
      <c r="L34" s="29">
        <f t="shared" si="11"/>
        <v>1035000</v>
      </c>
      <c r="M34" s="29">
        <f t="shared" si="11"/>
        <v>0</v>
      </c>
      <c r="N34" s="29">
        <f t="shared" si="11"/>
        <v>0</v>
      </c>
      <c r="O34" s="29">
        <f t="shared" si="11"/>
        <v>2160000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1317057.09</v>
      </c>
      <c r="C53" s="34">
        <f aca="true" t="shared" si="13" ref="C53:N53">+C20+C31</f>
        <v>965917.52</v>
      </c>
      <c r="D53" s="34">
        <f t="shared" si="13"/>
        <v>863571.3100000002</v>
      </c>
      <c r="E53" s="34">
        <f t="shared" si="13"/>
        <v>262366.46</v>
      </c>
      <c r="F53" s="34">
        <f t="shared" si="13"/>
        <v>904723.8899999999</v>
      </c>
      <c r="G53" s="34">
        <f t="shared" si="13"/>
        <v>1276019.3699999999</v>
      </c>
      <c r="H53" s="34">
        <f t="shared" si="13"/>
        <v>226368.94999999998</v>
      </c>
      <c r="I53" s="34">
        <f t="shared" si="13"/>
        <v>958571.9900000001</v>
      </c>
      <c r="J53" s="34">
        <f t="shared" si="13"/>
        <v>876516.35</v>
      </c>
      <c r="K53" s="34">
        <f t="shared" si="13"/>
        <v>2281343.7600000002</v>
      </c>
      <c r="L53" s="34">
        <f t="shared" si="13"/>
        <v>2085947.7799999998</v>
      </c>
      <c r="M53" s="34">
        <f t="shared" si="13"/>
        <v>582937.4299999999</v>
      </c>
      <c r="N53" s="34">
        <f t="shared" si="13"/>
        <v>294884.8300000001</v>
      </c>
      <c r="O53" s="34">
        <f>SUM(B53:N53)</f>
        <v>12896226.73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1317057.0799999998</v>
      </c>
      <c r="C59" s="42">
        <f t="shared" si="14"/>
        <v>965917.51</v>
      </c>
      <c r="D59" s="42">
        <f t="shared" si="14"/>
        <v>863571.31</v>
      </c>
      <c r="E59" s="42">
        <f t="shared" si="14"/>
        <v>262366.46</v>
      </c>
      <c r="F59" s="42">
        <f t="shared" si="14"/>
        <v>904723.89</v>
      </c>
      <c r="G59" s="42">
        <f t="shared" si="14"/>
        <v>1276019.37</v>
      </c>
      <c r="H59" s="42">
        <f t="shared" si="14"/>
        <v>226368.95</v>
      </c>
      <c r="I59" s="42">
        <f t="shared" si="14"/>
        <v>958571.99</v>
      </c>
      <c r="J59" s="42">
        <f t="shared" si="14"/>
        <v>876516.34</v>
      </c>
      <c r="K59" s="42">
        <f t="shared" si="14"/>
        <v>2281343.76</v>
      </c>
      <c r="L59" s="42">
        <f t="shared" si="14"/>
        <v>2085947.78</v>
      </c>
      <c r="M59" s="42">
        <f t="shared" si="14"/>
        <v>582937.42</v>
      </c>
      <c r="N59" s="42">
        <f t="shared" si="14"/>
        <v>294884.84</v>
      </c>
      <c r="O59" s="34">
        <f t="shared" si="14"/>
        <v>12896226.7</v>
      </c>
      <c r="Q59"/>
    </row>
    <row r="60" spans="1:18" ht="18.75" customHeight="1">
      <c r="A60" s="26" t="s">
        <v>54</v>
      </c>
      <c r="B60" s="42">
        <v>1078020.17</v>
      </c>
      <c r="C60" s="42">
        <v>686048.06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1764068.23</v>
      </c>
      <c r="P60"/>
      <c r="Q60"/>
      <c r="R60" s="41"/>
    </row>
    <row r="61" spans="1:16" ht="18.75" customHeight="1">
      <c r="A61" s="26" t="s">
        <v>55</v>
      </c>
      <c r="B61" s="42">
        <v>239036.91</v>
      </c>
      <c r="C61" s="42">
        <v>279869.45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518906.36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863571.31</v>
      </c>
      <c r="E62" s="43">
        <v>0</v>
      </c>
      <c r="F62" s="43">
        <v>0</v>
      </c>
      <c r="G62" s="43">
        <v>0</v>
      </c>
      <c r="H62" s="42">
        <v>226368.95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1089940.26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262366.46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262366.46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904723.89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904723.89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1276019.37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1276019.37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958571.99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958571.99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876516.34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876516.34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2281343.76</v>
      </c>
      <c r="L68" s="29">
        <v>2085947.78</v>
      </c>
      <c r="M68" s="43">
        <v>0</v>
      </c>
      <c r="N68" s="43">
        <v>0</v>
      </c>
      <c r="O68" s="34">
        <f t="shared" si="15"/>
        <v>4367291.54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582937.42</v>
      </c>
      <c r="N69" s="43">
        <v>0</v>
      </c>
      <c r="O69" s="34">
        <f t="shared" si="15"/>
        <v>582937.42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294884.84</v>
      </c>
      <c r="O70" s="46">
        <f t="shared" si="15"/>
        <v>294884.84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2023-07-10T19:46:48Z</dcterms:modified>
  <cp:category/>
  <cp:version/>
  <cp:contentType/>
  <cp:contentStatus/>
</cp:coreProperties>
</file>