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<sst xmlns="http://schemas.openxmlformats.org/spreadsheetml/2006/main" count="87" uniqueCount="86">
  <si>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</si>
  <si>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</si>
  <si>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</si>
  <si>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</si>
  <si>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</si>
  <si>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</si>
  <si>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</si>
  <si>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</si>
  <si>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</si>
  <si>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</si>
  <si>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</si>
  <si>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</si>
  <si>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</si>
  <si>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</si>
  <si>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</si>
  <si>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</si>
  <si>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</si>
  <si>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</si>
  <si>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</si>
  <si>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</si>
  <si>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</si>
  <si>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</si>
  <si>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</si>
  <si>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</si>
  <si>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</si>
  <si>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</si>
  <si>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</si>
  <si>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</si>
  <si>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</si>
  <si>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</si>
  <si>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</si>
  <si>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</si>
  <si>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</si>
  <si>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</si>
  <si>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</si>
  <si>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</si>
  <si>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</si>
  <si>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</si>
  <si>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</si>
  <si>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</si>
  <si>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</si>
  <si>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</si>
  <si>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</si>
  <si>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</si>
  <si>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</si>
  <si>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</si>
  <si>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</si>
  <si>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</si>
  <si>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</si>
  <si>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</si>
  <si>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</si>
  <si>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</si>
  <si>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</si>
  <si>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</si>
  <si>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</si>
  <si>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</si>
  <si>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</si>
  <si>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</si>
  <si>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</si>
  <si>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</si>
  <si>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</si>
  <si>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</si>
  <si>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</si>
  <si>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</si>
  <si>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</si>
  <si>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</si>
  <si>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</si>
  <si>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</si>
  <si>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</si>
  <si>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</si>
  <si>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</si>
  <si>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</si>
  <si>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</si>
  <si>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</si>
  <si>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</si>
  <si>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</si>
  <si>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</si>
  <si>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</si>
  <si>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</si>
  <si>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</si>
  <si>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</si>
  <si>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</si>
  <si>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</si>
  <si>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13/07/23 - VENCIMENTO 20/07/23</t>
  </si>
  <si>
    <t>5.3. Revisão de Remuneração pelo Transporte Coletivo ¹</t>
  </si>
  <si>
    <t>¹ Equipamentos embarcados de ago/22 a mai/23.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</si>
</sst>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56</v>
      </c>
      <c r="D5" s="6" t="s">
        <v>5</v>
      </c>
      <c r="E5" s="7" t="s">
        <v>57</v>
      </c>
      <c r="F5" s="7" t="s">
        <v>58</v>
      </c>
      <c r="G5" s="7" t="s">
        <v>59</v>
      </c>
      <c r="H5" s="7" t="s">
        <v>60</v>
      </c>
      <c r="I5" s="6" t="s">
        <v>6</v>
      </c>
      <c r="J5" s="6" t="s">
        <v>61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77980</v>
      </c>
      <c r="C7" s="10">
        <f aca="true" t="shared" si="0" ref="C7:K7">C8+C11</f>
        <v>94677</v>
      </c>
      <c r="D7" s="10">
        <f t="shared" si="0"/>
        <v>288326</v>
      </c>
      <c r="E7" s="10">
        <f t="shared" si="0"/>
        <v>225327</v>
      </c>
      <c r="F7" s="10">
        <f t="shared" si="0"/>
        <v>232104</v>
      </c>
      <c r="G7" s="10">
        <f t="shared" si="0"/>
        <v>133575</v>
      </c>
      <c r="H7" s="10">
        <f t="shared" si="0"/>
        <v>74588</v>
      </c>
      <c r="I7" s="10">
        <f t="shared" si="0"/>
        <v>111649</v>
      </c>
      <c r="J7" s="10">
        <f t="shared" si="0"/>
        <v>109185</v>
      </c>
      <c r="K7" s="10">
        <f t="shared" si="0"/>
        <v>197964</v>
      </c>
      <c r="L7" s="10">
        <f aca="true" t="shared" si="1" ref="L7:L13">SUM(B7:K7)</f>
        <v>1545375</v>
      </c>
      <c r="M7" s="11"/>
    </row>
    <row r="8" spans="1:13" ht="17.25" customHeight="1">
      <c r="A8" s="12" t="s">
        <v>81</v>
      </c>
      <c r="B8" s="13">
        <f>B9+B10</f>
        <v>4511</v>
      </c>
      <c r="C8" s="13">
        <f aca="true" t="shared" si="2" ref="C8:K8">C9+C10</f>
        <v>4908</v>
      </c>
      <c r="D8" s="13">
        <f t="shared" si="2"/>
        <v>15451</v>
      </c>
      <c r="E8" s="13">
        <f t="shared" si="2"/>
        <v>10439</v>
      </c>
      <c r="F8" s="13">
        <f t="shared" si="2"/>
        <v>9771</v>
      </c>
      <c r="G8" s="13">
        <f t="shared" si="2"/>
        <v>7590</v>
      </c>
      <c r="H8" s="13">
        <f t="shared" si="2"/>
        <v>3784</v>
      </c>
      <c r="I8" s="13">
        <f t="shared" si="2"/>
        <v>4333</v>
      </c>
      <c r="J8" s="13">
        <f t="shared" si="2"/>
        <v>6029</v>
      </c>
      <c r="K8" s="13">
        <f t="shared" si="2"/>
        <v>9445</v>
      </c>
      <c r="L8" s="13">
        <f t="shared" si="1"/>
        <v>76261</v>
      </c>
      <c r="M8"/>
    </row>
    <row r="9" spans="1:13" ht="17.25" customHeight="1">
      <c r="A9" s="14" t="s">
        <v>18</v>
      </c>
      <c r="B9" s="15">
        <v>4503</v>
      </c>
      <c r="C9" s="15">
        <v>4908</v>
      </c>
      <c r="D9" s="15">
        <v>15451</v>
      </c>
      <c r="E9" s="15">
        <v>10439</v>
      </c>
      <c r="F9" s="15">
        <v>9771</v>
      </c>
      <c r="G9" s="15">
        <v>7590</v>
      </c>
      <c r="H9" s="15">
        <v>3715</v>
      </c>
      <c r="I9" s="15">
        <v>4333</v>
      </c>
      <c r="J9" s="15">
        <v>6029</v>
      </c>
      <c r="K9" s="15">
        <v>9445</v>
      </c>
      <c r="L9" s="13">
        <f t="shared" si="1"/>
        <v>76184</v>
      </c>
      <c r="M9"/>
    </row>
    <row r="10" spans="1:13" ht="17.25" customHeight="1">
      <c r="A10" s="14" t="s">
        <v>19</v>
      </c>
      <c r="B10" s="15">
        <v>8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69</v>
      </c>
      <c r="I10" s="15">
        <v>0</v>
      </c>
      <c r="J10" s="15">
        <v>0</v>
      </c>
      <c r="K10" s="15">
        <v>0</v>
      </c>
      <c r="L10" s="13">
        <f t="shared" si="1"/>
        <v>77</v>
      </c>
      <c r="M10"/>
    </row>
    <row r="11" spans="1:13" ht="17.25" customHeight="1">
      <c r="A11" s="12" t="s">
        <v>70</v>
      </c>
      <c r="B11" s="15">
        <v>73469</v>
      </c>
      <c r="C11" s="15">
        <v>89769</v>
      </c>
      <c r="D11" s="15">
        <v>272875</v>
      </c>
      <c r="E11" s="15">
        <v>214888</v>
      </c>
      <c r="F11" s="15">
        <v>222333</v>
      </c>
      <c r="G11" s="15">
        <v>125985</v>
      </c>
      <c r="H11" s="15">
        <v>70804</v>
      </c>
      <c r="I11" s="15">
        <v>107316</v>
      </c>
      <c r="J11" s="15">
        <v>103156</v>
      </c>
      <c r="K11" s="15">
        <v>188519</v>
      </c>
      <c r="L11" s="13">
        <f t="shared" si="1"/>
        <v>1469114</v>
      </c>
      <c r="M11" s="60"/>
    </row>
    <row r="12" spans="1:13" ht="17.25" customHeight="1">
      <c r="A12" s="14" t="s">
        <v>82</v>
      </c>
      <c r="B12" s="15">
        <v>8384</v>
      </c>
      <c r="C12" s="15">
        <v>6783</v>
      </c>
      <c r="D12" s="15">
        <v>24013</v>
      </c>
      <c r="E12" s="15">
        <v>21059</v>
      </c>
      <c r="F12" s="15">
        <v>18518</v>
      </c>
      <c r="G12" s="15">
        <v>11648</v>
      </c>
      <c r="H12" s="15">
        <v>6237</v>
      </c>
      <c r="I12" s="15">
        <v>5926</v>
      </c>
      <c r="J12" s="15">
        <v>7353</v>
      </c>
      <c r="K12" s="15">
        <v>12010</v>
      </c>
      <c r="L12" s="13">
        <f t="shared" si="1"/>
        <v>121931</v>
      </c>
      <c r="M12" s="60"/>
    </row>
    <row r="13" spans="1:13" ht="17.25" customHeight="1">
      <c r="A13" s="14" t="s">
        <v>71</v>
      </c>
      <c r="B13" s="15">
        <f>+B11-B12</f>
        <v>65085</v>
      </c>
      <c r="C13" s="15">
        <f aca="true" t="shared" si="3" ref="C13:K13">+C11-C12</f>
        <v>82986</v>
      </c>
      <c r="D13" s="15">
        <f t="shared" si="3"/>
        <v>248862</v>
      </c>
      <c r="E13" s="15">
        <f t="shared" si="3"/>
        <v>193829</v>
      </c>
      <c r="F13" s="15">
        <f t="shared" si="3"/>
        <v>203815</v>
      </c>
      <c r="G13" s="15">
        <f t="shared" si="3"/>
        <v>114337</v>
      </c>
      <c r="H13" s="15">
        <f t="shared" si="3"/>
        <v>64567</v>
      </c>
      <c r="I13" s="15">
        <f t="shared" si="3"/>
        <v>101390</v>
      </c>
      <c r="J13" s="15">
        <f t="shared" si="3"/>
        <v>95803</v>
      </c>
      <c r="K13" s="15">
        <f t="shared" si="3"/>
        <v>176509</v>
      </c>
      <c r="L13" s="13">
        <f t="shared" si="1"/>
        <v>1347183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72</v>
      </c>
      <c r="B16" s="20">
        <v>-0.0965</v>
      </c>
      <c r="C16" s="20">
        <v>-0.055</v>
      </c>
      <c r="D16" s="20">
        <v>-0.0655</v>
      </c>
      <c r="E16" s="20">
        <v>-0.0663</v>
      </c>
      <c r="F16" s="20">
        <v>-0.0586</v>
      </c>
      <c r="G16" s="20">
        <v>-0.0644</v>
      </c>
      <c r="H16" s="20">
        <v>-0.071</v>
      </c>
      <c r="I16" s="20">
        <v>-0.0589</v>
      </c>
      <c r="J16" s="20">
        <v>-0.0634</v>
      </c>
      <c r="K16" s="20">
        <v>-0.0518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1.295016429368035</v>
      </c>
      <c r="C18" s="22">
        <v>1.23916712044826</v>
      </c>
      <c r="D18" s="22">
        <v>1.102701455884665</v>
      </c>
      <c r="E18" s="22">
        <v>1.143931602149474</v>
      </c>
      <c r="F18" s="22">
        <v>1.264478662440535</v>
      </c>
      <c r="G18" s="22">
        <v>1.213919757214424</v>
      </c>
      <c r="H18" s="22">
        <v>1.127406389581665</v>
      </c>
      <c r="I18" s="22">
        <v>1.137192607941382</v>
      </c>
      <c r="J18" s="22">
        <v>1.357317876057669</v>
      </c>
      <c r="K18" s="22">
        <v>1.122101421993624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66</v>
      </c>
      <c r="B20" s="25">
        <f>SUM(B21:B28)</f>
        <v>731106.4900000001</v>
      </c>
      <c r="C20" s="25">
        <f aca="true" t="shared" si="4" ref="C20:K20">SUM(C21:C28)</f>
        <v>491800.22000000003</v>
      </c>
      <c r="D20" s="25">
        <f t="shared" si="4"/>
        <v>1606189.5700000003</v>
      </c>
      <c r="E20" s="25">
        <f t="shared" si="4"/>
        <v>1302098.1600000001</v>
      </c>
      <c r="F20" s="25">
        <f t="shared" si="4"/>
        <v>1327091.04</v>
      </c>
      <c r="G20" s="25">
        <f t="shared" si="4"/>
        <v>803181.7300000001</v>
      </c>
      <c r="H20" s="25">
        <f t="shared" si="4"/>
        <v>460840.80999999994</v>
      </c>
      <c r="I20" s="25">
        <f t="shared" si="4"/>
        <v>567614.1900000001</v>
      </c>
      <c r="J20" s="25">
        <f t="shared" si="4"/>
        <v>717762.5700000001</v>
      </c>
      <c r="K20" s="25">
        <f t="shared" si="4"/>
        <v>877890.5699999998</v>
      </c>
      <c r="L20" s="25">
        <f>SUM(B20:K20)</f>
        <v>8885575.350000001</v>
      </c>
      <c r="M20"/>
    </row>
    <row r="21" spans="1:13" ht="17.25" customHeight="1">
      <c r="A21" s="26" t="s">
        <v>22</v>
      </c>
      <c r="B21" s="56">
        <f>ROUND((B15+B16)*B7,2)</f>
        <v>560309.69</v>
      </c>
      <c r="C21" s="56">
        <f aca="true" t="shared" si="5" ref="C21:K21">ROUND((C15+C16)*C7,2)</f>
        <v>383309.3</v>
      </c>
      <c r="D21" s="56">
        <f t="shared" si="5"/>
        <v>1389298.83</v>
      </c>
      <c r="E21" s="56">
        <f t="shared" si="5"/>
        <v>1099798.55</v>
      </c>
      <c r="F21" s="56">
        <f t="shared" si="5"/>
        <v>1000971.71</v>
      </c>
      <c r="G21" s="56">
        <f t="shared" si="5"/>
        <v>633412.65</v>
      </c>
      <c r="H21" s="56">
        <f t="shared" si="5"/>
        <v>389602.96</v>
      </c>
      <c r="I21" s="56">
        <f t="shared" si="5"/>
        <v>483518.32</v>
      </c>
      <c r="J21" s="56">
        <f t="shared" si="5"/>
        <v>509249.76</v>
      </c>
      <c r="K21" s="56">
        <f t="shared" si="5"/>
        <v>753985.49</v>
      </c>
      <c r="L21" s="33">
        <f aca="true" t="shared" si="6" ref="L21:L28">SUM(B21:K21)</f>
        <v>7203457.260000001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165300.56</v>
      </c>
      <c r="C22" s="33">
        <f t="shared" si="7"/>
        <v>91674.98</v>
      </c>
      <c r="D22" s="33">
        <f t="shared" si="7"/>
        <v>142683.01</v>
      </c>
      <c r="E22" s="33">
        <f t="shared" si="7"/>
        <v>158295.77</v>
      </c>
      <c r="F22" s="33">
        <f t="shared" si="7"/>
        <v>264735.66</v>
      </c>
      <c r="G22" s="33">
        <f t="shared" si="7"/>
        <v>135499.48</v>
      </c>
      <c r="H22" s="33">
        <f t="shared" si="7"/>
        <v>49637.91</v>
      </c>
      <c r="I22" s="33">
        <f t="shared" si="7"/>
        <v>66335.14</v>
      </c>
      <c r="J22" s="33">
        <f t="shared" si="7"/>
        <v>181964.04</v>
      </c>
      <c r="K22" s="33">
        <f t="shared" si="7"/>
        <v>92062.7</v>
      </c>
      <c r="L22" s="33">
        <f t="shared" si="6"/>
        <v>1348189.25</v>
      </c>
      <c r="M22"/>
    </row>
    <row r="23" spans="1:13" ht="17.25" customHeight="1">
      <c r="A23" s="27" t="s">
        <v>24</v>
      </c>
      <c r="B23" s="33">
        <v>2705.11</v>
      </c>
      <c r="C23" s="33">
        <v>14336.14</v>
      </c>
      <c r="D23" s="33">
        <v>68282.06</v>
      </c>
      <c r="E23" s="33">
        <v>38596.73</v>
      </c>
      <c r="F23" s="33">
        <v>55879.72</v>
      </c>
      <c r="G23" s="33">
        <v>33087.52</v>
      </c>
      <c r="H23" s="33">
        <v>19171.98</v>
      </c>
      <c r="I23" s="33">
        <v>15161.96</v>
      </c>
      <c r="J23" s="33">
        <v>22016.93</v>
      </c>
      <c r="K23" s="33">
        <v>27010.03</v>
      </c>
      <c r="L23" s="33">
        <f t="shared" si="6"/>
        <v>296248.18000000005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3458.86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24212.02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607.01</v>
      </c>
      <c r="C26" s="33">
        <v>409.02</v>
      </c>
      <c r="D26" s="33">
        <v>1336.47</v>
      </c>
      <c r="E26" s="33">
        <v>1083.77</v>
      </c>
      <c r="F26" s="33">
        <v>1104.61</v>
      </c>
      <c r="G26" s="33">
        <v>666.93</v>
      </c>
      <c r="H26" s="33">
        <v>382.97</v>
      </c>
      <c r="I26" s="33">
        <v>471.54</v>
      </c>
      <c r="J26" s="33">
        <v>596.59</v>
      </c>
      <c r="K26" s="33">
        <v>729.46</v>
      </c>
      <c r="L26" s="33">
        <f t="shared" si="6"/>
        <v>7388.370000000001</v>
      </c>
      <c r="M26" s="60"/>
    </row>
    <row r="27" spans="1:13" ht="17.25" customHeight="1">
      <c r="A27" s="27" t="s">
        <v>74</v>
      </c>
      <c r="B27" s="33">
        <v>314.15</v>
      </c>
      <c r="C27" s="33">
        <v>237.32</v>
      </c>
      <c r="D27" s="33">
        <v>770.78</v>
      </c>
      <c r="E27" s="33">
        <v>589.49</v>
      </c>
      <c r="F27" s="33">
        <v>642.98</v>
      </c>
      <c r="G27" s="33">
        <v>358.79</v>
      </c>
      <c r="H27" s="33">
        <v>215.18</v>
      </c>
      <c r="I27" s="33">
        <v>271.26</v>
      </c>
      <c r="J27" s="33">
        <v>326.73</v>
      </c>
      <c r="K27" s="33">
        <v>440.83</v>
      </c>
      <c r="L27" s="33">
        <f t="shared" si="6"/>
        <v>4167.51</v>
      </c>
      <c r="M27" s="60"/>
    </row>
    <row r="28" spans="1:13" ht="17.25" customHeight="1">
      <c r="A28" s="27" t="s">
        <v>75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100.38</v>
      </c>
      <c r="I28" s="33">
        <v>126.54</v>
      </c>
      <c r="J28" s="33">
        <v>149.66</v>
      </c>
      <c r="K28" s="33">
        <v>203.2</v>
      </c>
      <c r="L28" s="33">
        <f t="shared" si="6"/>
        <v>1912.7600000000002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218539.34999999998</v>
      </c>
      <c r="C31" s="33">
        <f t="shared" si="8"/>
        <v>-21595.2</v>
      </c>
      <c r="D31" s="33">
        <f t="shared" si="8"/>
        <v>-67984.4</v>
      </c>
      <c r="E31" s="33">
        <f t="shared" si="8"/>
        <v>-51450.249999999905</v>
      </c>
      <c r="F31" s="33">
        <f t="shared" si="8"/>
        <v>-42992.4</v>
      </c>
      <c r="G31" s="33">
        <f t="shared" si="8"/>
        <v>-33396</v>
      </c>
      <c r="H31" s="33">
        <f t="shared" si="8"/>
        <v>-16346</v>
      </c>
      <c r="I31" s="33">
        <f t="shared" si="8"/>
        <v>-26700.57</v>
      </c>
      <c r="J31" s="33">
        <f t="shared" si="8"/>
        <v>-26527.6</v>
      </c>
      <c r="K31" s="33">
        <f t="shared" si="8"/>
        <v>458412.47</v>
      </c>
      <c r="L31" s="33">
        <f aca="true" t="shared" si="9" ref="L31:L38">SUM(B31:K31)</f>
        <v>389959.4</v>
      </c>
      <c r="M31"/>
    </row>
    <row r="32" spans="1:13" ht="18.75" customHeight="1">
      <c r="A32" s="27" t="s">
        <v>28</v>
      </c>
      <c r="B32" s="33">
        <f>B33+B34+B35+B36</f>
        <v>-19813.2</v>
      </c>
      <c r="C32" s="33">
        <f aca="true" t="shared" si="10" ref="C32:K32">C33+C34+C35+C36</f>
        <v>-21595.2</v>
      </c>
      <c r="D32" s="33">
        <f t="shared" si="10"/>
        <v>-67984.4</v>
      </c>
      <c r="E32" s="33">
        <f t="shared" si="10"/>
        <v>-45931.6</v>
      </c>
      <c r="F32" s="33">
        <f t="shared" si="10"/>
        <v>-42992.4</v>
      </c>
      <c r="G32" s="33">
        <f t="shared" si="10"/>
        <v>-33396</v>
      </c>
      <c r="H32" s="33">
        <f t="shared" si="10"/>
        <v>-16346</v>
      </c>
      <c r="I32" s="33">
        <f t="shared" si="10"/>
        <v>-26700.57</v>
      </c>
      <c r="J32" s="33">
        <f t="shared" si="10"/>
        <v>-26527.6</v>
      </c>
      <c r="K32" s="33">
        <f t="shared" si="10"/>
        <v>-41558</v>
      </c>
      <c r="L32" s="33">
        <f t="shared" si="9"/>
        <v>-342844.97</v>
      </c>
      <c r="M32"/>
    </row>
    <row r="33" spans="1:13" s="36" customFormat="1" ht="18.75" customHeight="1">
      <c r="A33" s="34" t="s">
        <v>51</v>
      </c>
      <c r="B33" s="33">
        <f aca="true" t="shared" si="11" ref="B33:K33">-ROUND((B9)*$E$3,2)</f>
        <v>-19813.2</v>
      </c>
      <c r="C33" s="33">
        <f t="shared" si="11"/>
        <v>-21595.2</v>
      </c>
      <c r="D33" s="33">
        <f t="shared" si="11"/>
        <v>-67984.4</v>
      </c>
      <c r="E33" s="33">
        <f t="shared" si="11"/>
        <v>-45931.6</v>
      </c>
      <c r="F33" s="33">
        <f t="shared" si="11"/>
        <v>-42992.4</v>
      </c>
      <c r="G33" s="33">
        <f t="shared" si="11"/>
        <v>-33396</v>
      </c>
      <c r="H33" s="33">
        <f t="shared" si="11"/>
        <v>-16346</v>
      </c>
      <c r="I33" s="33">
        <f t="shared" si="11"/>
        <v>-19065.2</v>
      </c>
      <c r="J33" s="33">
        <f t="shared" si="11"/>
        <v>-26527.6</v>
      </c>
      <c r="K33" s="33">
        <f t="shared" si="11"/>
        <v>-41558</v>
      </c>
      <c r="L33" s="33">
        <f t="shared" si="9"/>
        <v>-335209.6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-7635.37</v>
      </c>
      <c r="J36" s="17">
        <v>0</v>
      </c>
      <c r="K36" s="17">
        <v>0</v>
      </c>
      <c r="L36" s="33">
        <f t="shared" si="9"/>
        <v>-7635.37</v>
      </c>
      <c r="M36"/>
    </row>
    <row r="37" spans="1:13" s="36" customFormat="1" ht="18.75" customHeight="1">
      <c r="A37" s="27" t="s">
        <v>32</v>
      </c>
      <c r="B37" s="38">
        <f>SUM(B38:B49)</f>
        <v>-102249.05</v>
      </c>
      <c r="C37" s="38">
        <f aca="true" t="shared" si="12" ref="C37:K37">SUM(C38:C49)</f>
        <v>0</v>
      </c>
      <c r="D37" s="38">
        <f t="shared" si="12"/>
        <v>0</v>
      </c>
      <c r="E37" s="38">
        <f t="shared" si="12"/>
        <v>-5518.649999999907</v>
      </c>
      <c r="F37" s="38">
        <f t="shared" si="12"/>
        <v>0</v>
      </c>
      <c r="G37" s="38">
        <f t="shared" si="12"/>
        <v>0</v>
      </c>
      <c r="H37" s="38">
        <f t="shared" si="12"/>
        <v>0</v>
      </c>
      <c r="I37" s="38">
        <f t="shared" si="12"/>
        <v>0</v>
      </c>
      <c r="J37" s="38">
        <f t="shared" si="12"/>
        <v>0</v>
      </c>
      <c r="K37" s="38">
        <f t="shared" si="12"/>
        <v>0</v>
      </c>
      <c r="L37" s="33">
        <f t="shared" si="9"/>
        <v>-107767.69999999991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0</v>
      </c>
      <c r="I39" s="17">
        <v>0</v>
      </c>
      <c r="J39" s="28">
        <v>0</v>
      </c>
      <c r="K39" s="17">
        <v>0</v>
      </c>
      <c r="L39" s="33">
        <f>SUM(B39:K39)</f>
        <v>-29714.760000000002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67</v>
      </c>
      <c r="B46" s="17">
        <v>0</v>
      </c>
      <c r="C46" s="17">
        <v>0</v>
      </c>
      <c r="D46" s="17">
        <v>0</v>
      </c>
      <c r="E46" s="17">
        <v>1179000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1714500</v>
      </c>
    </row>
    <row r="47" spans="1:12" ht="18.75" customHeight="1">
      <c r="A47" s="37" t="s">
        <v>68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69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84</v>
      </c>
      <c r="B50" s="38">
        <v>340601.6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8">
        <v>499970.47</v>
      </c>
      <c r="L50" s="33">
        <f aca="true" t="shared" si="14" ref="L50:L55">SUM(B50:K50)</f>
        <v>840572.07</v>
      </c>
      <c r="M50"/>
    </row>
    <row r="51" spans="1:13" ht="18.75" customHeight="1">
      <c r="A51" s="27" t="s">
        <v>76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77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78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41</v>
      </c>
      <c r="B55" s="41">
        <f aca="true" t="shared" si="16" ref="B55:K55">IF(B20+B31+B44+B56&lt;0,0,B20+B31+B56)</f>
        <v>949645.8400000001</v>
      </c>
      <c r="C55" s="41">
        <f t="shared" si="16"/>
        <v>470205.02</v>
      </c>
      <c r="D55" s="41">
        <f t="shared" si="16"/>
        <v>1538205.1700000004</v>
      </c>
      <c r="E55" s="41">
        <f t="shared" si="16"/>
        <v>1250647.9100000001</v>
      </c>
      <c r="F55" s="41">
        <f t="shared" si="16"/>
        <v>1284098.6400000001</v>
      </c>
      <c r="G55" s="41">
        <f t="shared" si="16"/>
        <v>769785.7300000001</v>
      </c>
      <c r="H55" s="41">
        <f t="shared" si="16"/>
        <v>444494.80999999994</v>
      </c>
      <c r="I55" s="41">
        <f t="shared" si="16"/>
        <v>540913.6200000001</v>
      </c>
      <c r="J55" s="41">
        <f t="shared" si="16"/>
        <v>691234.9700000001</v>
      </c>
      <c r="K55" s="41">
        <f t="shared" si="16"/>
        <v>1336303.0399999998</v>
      </c>
      <c r="L55" s="42">
        <f t="shared" si="14"/>
        <v>9275534.75</v>
      </c>
      <c r="M55" s="55"/>
    </row>
    <row r="56" spans="1:13" ht="18.75" customHeight="1">
      <c r="A56" s="27" t="s">
        <v>42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43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44</v>
      </c>
      <c r="B61" s="41">
        <f>SUM(B62:B75)</f>
        <v>949645.8399999999</v>
      </c>
      <c r="C61" s="41">
        <f aca="true" t="shared" si="18" ref="C61:J61">SUM(C62:C73)</f>
        <v>470205.02</v>
      </c>
      <c r="D61" s="41">
        <f t="shared" si="18"/>
        <v>1538205.1753205291</v>
      </c>
      <c r="E61" s="41">
        <f t="shared" si="18"/>
        <v>1250647.907400217</v>
      </c>
      <c r="F61" s="41">
        <f t="shared" si="18"/>
        <v>1284098.6399471553</v>
      </c>
      <c r="G61" s="41">
        <f t="shared" si="18"/>
        <v>769785.7272483872</v>
      </c>
      <c r="H61" s="41">
        <f t="shared" si="18"/>
        <v>444494.80885930744</v>
      </c>
      <c r="I61" s="41">
        <f>SUM(I62:I78)</f>
        <v>540913.6157128164</v>
      </c>
      <c r="J61" s="41">
        <f t="shared" si="18"/>
        <v>691234.9748492811</v>
      </c>
      <c r="K61" s="41">
        <f>SUM(K62:K75)</f>
        <v>1336303.03</v>
      </c>
      <c r="L61" s="46">
        <f>SUM(B61:K61)</f>
        <v>9275534.739337694</v>
      </c>
      <c r="M61" s="40"/>
    </row>
    <row r="62" spans="1:13" ht="18.75" customHeight="1">
      <c r="A62" s="47" t="s">
        <v>45</v>
      </c>
      <c r="B62" s="48">
        <v>949645.8399999999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949645.8399999999</v>
      </c>
      <c r="M62"/>
    </row>
    <row r="63" spans="1:13" ht="18.75" customHeight="1">
      <c r="A63" s="47" t="s">
        <v>54</v>
      </c>
      <c r="B63" s="17">
        <v>0</v>
      </c>
      <c r="C63" s="48">
        <v>410959.19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410959.19</v>
      </c>
      <c r="M63"/>
    </row>
    <row r="64" spans="1:13" ht="18.75" customHeight="1">
      <c r="A64" s="47" t="s">
        <v>55</v>
      </c>
      <c r="B64" s="17">
        <v>0</v>
      </c>
      <c r="C64" s="48">
        <v>59245.83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59245.83</v>
      </c>
      <c r="M64" s="58"/>
    </row>
    <row r="65" spans="1:12" ht="18.75" customHeight="1">
      <c r="A65" s="47" t="s">
        <v>46</v>
      </c>
      <c r="B65" s="17">
        <v>0</v>
      </c>
      <c r="C65" s="17">
        <v>0</v>
      </c>
      <c r="D65" s="48">
        <v>1538205.1753205291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1538205.1753205291</v>
      </c>
    </row>
    <row r="66" spans="1:12" ht="18.75" customHeight="1">
      <c r="A66" s="47" t="s">
        <v>47</v>
      </c>
      <c r="B66" s="17">
        <v>0</v>
      </c>
      <c r="C66" s="17">
        <v>0</v>
      </c>
      <c r="D66" s="17">
        <v>0</v>
      </c>
      <c r="E66" s="48">
        <v>1250647.907400217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1250647.907400217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17">
        <v>0</v>
      </c>
      <c r="F67" s="48">
        <v>1284098.6399471553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1284098.6399471553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769785.7272483872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769785.7272483872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444494.80885930744</v>
      </c>
      <c r="I69" s="17">
        <v>0</v>
      </c>
      <c r="J69" s="17">
        <v>0</v>
      </c>
      <c r="K69" s="17">
        <v>0</v>
      </c>
      <c r="L69" s="46">
        <f t="shared" si="19"/>
        <v>444494.80885930744</v>
      </c>
    </row>
    <row r="70" spans="1:12" ht="18.75" customHeight="1">
      <c r="A70" s="47" t="s">
        <v>79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540913.6157128164</v>
      </c>
      <c r="J70" s="17">
        <v>0</v>
      </c>
      <c r="K70" s="17">
        <v>0</v>
      </c>
      <c r="L70" s="46">
        <f t="shared" si="19"/>
        <v>540913.6157128164</v>
      </c>
    </row>
    <row r="71" spans="1:12" ht="18.75" customHeight="1">
      <c r="A71" s="47" t="s">
        <v>52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691234.9748492811</v>
      </c>
      <c r="K71" s="17">
        <v>0</v>
      </c>
      <c r="L71" s="46">
        <f t="shared" si="19"/>
        <v>691234.9748492811</v>
      </c>
    </row>
    <row r="72" spans="1:12" ht="18.75" customHeight="1">
      <c r="A72" s="47" t="s">
        <v>62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775824.92</v>
      </c>
      <c r="L72" s="46">
        <f t="shared" si="19"/>
        <v>775824.92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560478.11</v>
      </c>
      <c r="L73" s="46">
        <f t="shared" si="19"/>
        <v>560478.11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65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80</v>
      </c>
      <c r="H76"/>
      <c r="I76"/>
      <c r="J76"/>
      <c r="K76">
        <v>271191.5</v>
      </c>
    </row>
    <row r="77" spans="1:11" ht="18" customHeight="1">
      <c r="A77" s="59" t="s">
        <v>85</v>
      </c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2023-07-20T11:47:10Z</dcterms:modified>
  <cp:category/>
  <cp:version/>
  <cp:contentType/>
  <cp:contentStatus/>
</cp:coreProperties>
</file>