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" yWindow="28" windowWidth="19059" windowHeight="6932" activeTab="0"/>
  </bookViews>
  <sheets>
    <sheet name="jan23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<sst xmlns="http://schemas.openxmlformats.org/spreadsheetml/2006/main" count="89" uniqueCount="86">
  <si>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DEMONSTRATIVO DE REMUNERAÇÃO DOS CONCESSIONÁRIOS - Grupo Local de Distribuição</t>
  </si>
  <si>
    <t>OPERAÇÃO DE 01 A 31/01/23 - VENCIMENTO DE 06/01 A 07/02/23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</si>
  <si>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</si>
  <si>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</si>
  <si>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</si>
  <si>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</si>
  <si>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</si>
  <si>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</si>
  <si>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</si>
  <si>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</si>
  <si>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</si>
  <si>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</si>
  <si>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</si>
  <si>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</si>
  <si>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</si>
  <si>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</si>
  <si>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</si>
  <si>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</si>
  <si>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</si>
  <si>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</si>
  <si>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</si>
  <si>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</si>
  <si>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</si>
  <si>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</si>
  <si>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</si>
  <si>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</si>
  <si>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</si>
  <si>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</si>
  <si>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</si>
  <si>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</si>
  <si>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</si>
  <si>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</si>
  <si>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</si>
  <si>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</si>
  <si>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</si>
  <si>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</si>
  <si>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</si>
  <si>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</si>
  <si>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</si>
  <si>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</si>
  <si>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</si>
  <si>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</si>
  <si>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</si>
  <si>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</si>
  <si>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</si>
  <si>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</si>
  <si>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</si>
  <si>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</si>
  <si>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</si>
  <si>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</si>
  <si>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</si>
  <si>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</si>
  <si>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</si>
  <si>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</si>
  <si>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</si>
  <si>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</si>
  <si>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</si>
  <si>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</si>
  <si>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</si>
  <si>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</si>
  <si>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</si>
  <si>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</si>
  <si>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</si>
  <si>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</si>
  <si>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</t>
  </si>
  <si>
    <t>5.4. Revisão de Remuneração pelo Serviço Atende</t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</si>
  <si>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</si>
  <si>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</si>
  <si>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</si>
  <si>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</si>
  <si>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</si>
  <si>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</si>
  <si>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</si>
  <si>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</si>
  <si>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</si>
  <si>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</si>
  <si>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</si>
  <si>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</si>
  <si>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</si>
  <si>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</si>
  <si>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</si>
  <si>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</si>
  <si>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</si>
  <si>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</si>
  <si>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</si>
  <si>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 (1) Revisão de passageiros transportados, de fator de transição, do ar-condicionado, do ARLA, da rede da  madrugada e dos equipamentos embarcados, mês de dezembro/22. Total de 1.106.681 passageiros transportados revisão.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</si>
</sst>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vertical="center" indent="1"/>
    </xf>
    <xf numFmtId="165" fontId="33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165" fontId="33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168" fontId="33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6" fillId="0" borderId="0" xfId="0" applyNumberFormat="1" applyFont="1" applyFill="1" applyAlignment="1">
      <alignment/>
    </xf>
    <xf numFmtId="44" fontId="33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3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3" fillId="0" borderId="13" xfId="0" applyFont="1" applyFill="1" applyBorder="1" applyAlignment="1">
      <alignment horizontal="left" vertical="center" indent="2"/>
    </xf>
    <xf numFmtId="44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164" fontId="33" fillId="0" borderId="13" xfId="53" applyFont="1" applyFill="1" applyBorder="1" applyAlignment="1">
      <alignment vertical="center"/>
    </xf>
    <xf numFmtId="0" fontId="33" fillId="0" borderId="16" xfId="0" applyFont="1" applyFill="1" applyBorder="1" applyAlignment="1">
      <alignment horizontal="left" vertical="center" indent="2"/>
    </xf>
    <xf numFmtId="44" fontId="33" fillId="0" borderId="1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164" fontId="33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3" xfId="46" applyNumberFormat="1" applyFont="1" applyBorder="1" applyAlignment="1">
      <alignment vertical="center"/>
    </xf>
    <xf numFmtId="168" fontId="33" fillId="0" borderId="13" xfId="46" applyNumberFormat="1" applyFont="1" applyFill="1" applyBorder="1" applyAlignment="1">
      <alignment vertical="center"/>
    </xf>
    <xf numFmtId="44" fontId="33" fillId="0" borderId="13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8389457</v>
      </c>
      <c r="C7" s="13">
        <f t="shared" si="0"/>
        <v>5675916</v>
      </c>
      <c r="D7" s="13">
        <f t="shared" si="0"/>
        <v>5901989</v>
      </c>
      <c r="E7" s="13">
        <f t="shared" si="0"/>
        <v>1378872</v>
      </c>
      <c r="F7" s="13">
        <f t="shared" si="0"/>
        <v>4684074</v>
      </c>
      <c r="G7" s="13">
        <f t="shared" si="0"/>
        <v>7684495</v>
      </c>
      <c r="H7" s="13">
        <f t="shared" si="0"/>
        <v>931595</v>
      </c>
      <c r="I7" s="13">
        <f t="shared" si="0"/>
        <v>5743988</v>
      </c>
      <c r="J7" s="13">
        <f t="shared" si="0"/>
        <v>4936700</v>
      </c>
      <c r="K7" s="13">
        <f t="shared" si="0"/>
        <v>7879363</v>
      </c>
      <c r="L7" s="13">
        <f t="shared" si="0"/>
        <v>5989083</v>
      </c>
      <c r="M7" s="13">
        <f t="shared" si="0"/>
        <v>2790603</v>
      </c>
      <c r="N7" s="13">
        <f t="shared" si="0"/>
        <v>1816841</v>
      </c>
      <c r="O7" s="13">
        <f t="shared" si="0"/>
        <v>63802976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326313</v>
      </c>
      <c r="C8" s="15">
        <f t="shared" si="1"/>
        <v>317133</v>
      </c>
      <c r="D8" s="15">
        <f t="shared" si="1"/>
        <v>236575</v>
      </c>
      <c r="E8" s="15">
        <f t="shared" si="1"/>
        <v>50780</v>
      </c>
      <c r="F8" s="15">
        <f t="shared" si="1"/>
        <v>178348</v>
      </c>
      <c r="G8" s="15">
        <f t="shared" si="1"/>
        <v>270342</v>
      </c>
      <c r="H8" s="15">
        <f t="shared" si="1"/>
        <v>52232</v>
      </c>
      <c r="I8" s="15">
        <f t="shared" si="1"/>
        <v>347609</v>
      </c>
      <c r="J8" s="15">
        <f t="shared" si="1"/>
        <v>250753</v>
      </c>
      <c r="K8" s="15">
        <f t="shared" si="1"/>
        <v>221062</v>
      </c>
      <c r="L8" s="15">
        <f t="shared" si="1"/>
        <v>172529</v>
      </c>
      <c r="M8" s="15">
        <f t="shared" si="1"/>
        <v>124995</v>
      </c>
      <c r="N8" s="15">
        <f t="shared" si="1"/>
        <v>98267</v>
      </c>
      <c r="O8" s="15">
        <f t="shared" si="1"/>
        <v>2646938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326313</v>
      </c>
      <c r="C9" s="15">
        <v>317133</v>
      </c>
      <c r="D9" s="15">
        <v>236575</v>
      </c>
      <c r="E9" s="15">
        <v>50780</v>
      </c>
      <c r="F9" s="15">
        <v>178348</v>
      </c>
      <c r="G9" s="15">
        <v>270342</v>
      </c>
      <c r="H9" s="15">
        <v>52232</v>
      </c>
      <c r="I9" s="15">
        <v>347594</v>
      </c>
      <c r="J9" s="15">
        <v>250753</v>
      </c>
      <c r="K9" s="15">
        <v>220763</v>
      </c>
      <c r="L9" s="15">
        <v>172529</v>
      </c>
      <c r="M9" s="15">
        <v>124902</v>
      </c>
      <c r="N9" s="15">
        <v>98036</v>
      </c>
      <c r="O9" s="15">
        <f>SUM(B9:N9)</f>
        <v>2646300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15</v>
      </c>
      <c r="J10" s="17">
        <v>0</v>
      </c>
      <c r="K10" s="17">
        <v>299</v>
      </c>
      <c r="L10" s="17">
        <v>0</v>
      </c>
      <c r="M10" s="17">
        <v>93</v>
      </c>
      <c r="N10" s="17">
        <v>231</v>
      </c>
      <c r="O10" s="15">
        <f>SUM(B10:N10)</f>
        <v>638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8063144</v>
      </c>
      <c r="C11" s="17">
        <v>5358783</v>
      </c>
      <c r="D11" s="17">
        <v>5665414</v>
      </c>
      <c r="E11" s="17">
        <v>1328092</v>
      </c>
      <c r="F11" s="17">
        <v>4505726</v>
      </c>
      <c r="G11" s="17">
        <v>7414153</v>
      </c>
      <c r="H11" s="17">
        <v>879363</v>
      </c>
      <c r="I11" s="17">
        <v>5396379</v>
      </c>
      <c r="J11" s="17">
        <v>4685947</v>
      </c>
      <c r="K11" s="17">
        <v>7658301</v>
      </c>
      <c r="L11" s="17">
        <v>5816554</v>
      </c>
      <c r="M11" s="17">
        <v>2665608</v>
      </c>
      <c r="N11" s="17">
        <v>1718574</v>
      </c>
      <c r="O11" s="15">
        <f>SUM(B11:N11)</f>
        <v>61156038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634574</v>
      </c>
      <c r="C12" s="17">
        <v>544563</v>
      </c>
      <c r="D12" s="17">
        <v>467925</v>
      </c>
      <c r="E12" s="17">
        <v>157371</v>
      </c>
      <c r="F12" s="17">
        <v>465413</v>
      </c>
      <c r="G12" s="17">
        <v>806230</v>
      </c>
      <c r="H12" s="17">
        <v>100024</v>
      </c>
      <c r="I12" s="17">
        <v>573500</v>
      </c>
      <c r="J12" s="17">
        <v>436015</v>
      </c>
      <c r="K12" s="17">
        <v>560813</v>
      </c>
      <c r="L12" s="17">
        <v>421852</v>
      </c>
      <c r="M12" s="17">
        <v>146613</v>
      </c>
      <c r="N12" s="17">
        <v>79348</v>
      </c>
      <c r="O12" s="15">
        <f>SUM(B12:N12)</f>
        <v>5394241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7428570</v>
      </c>
      <c r="C13" s="18">
        <v>4814220</v>
      </c>
      <c r="D13" s="18">
        <v>5197489</v>
      </c>
      <c r="E13" s="18">
        <v>1170721</v>
      </c>
      <c r="F13" s="18">
        <v>4040313</v>
      </c>
      <c r="G13" s="18">
        <v>6607923</v>
      </c>
      <c r="H13" s="18">
        <v>779339</v>
      </c>
      <c r="I13" s="18">
        <v>4822879</v>
      </c>
      <c r="J13" s="18">
        <v>4249932</v>
      </c>
      <c r="K13" s="18">
        <v>7097488</v>
      </c>
      <c r="L13" s="18">
        <v>5394702</v>
      </c>
      <c r="M13" s="18">
        <v>2518995</v>
      </c>
      <c r="N13" s="18">
        <v>1639226</v>
      </c>
      <c r="O13" s="15">
        <f>SUM(B13:N13)</f>
        <v>55761797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2.9364</v>
      </c>
      <c r="C15" s="21">
        <v>3.0335</v>
      </c>
      <c r="D15" s="21">
        <v>2.6604</v>
      </c>
      <c r="E15" s="21">
        <v>4.5449</v>
      </c>
      <c r="F15" s="21">
        <v>3.0836</v>
      </c>
      <c r="G15" s="21">
        <v>2.5372</v>
      </c>
      <c r="H15" s="21">
        <v>3.4065</v>
      </c>
      <c r="I15" s="21">
        <v>3.0121</v>
      </c>
      <c r="J15" s="21">
        <v>3.0296</v>
      </c>
      <c r="K15" s="21">
        <v>2.8637</v>
      </c>
      <c r="L15" s="21">
        <v>3.2607</v>
      </c>
      <c r="M15" s="21">
        <v>3.7626</v>
      </c>
      <c r="N15" s="21">
        <v>3.3987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 aca="true" t="shared" si="2" ref="B20:N20">SUM(B21:B29)</f>
        <v>35042288.730000004</v>
      </c>
      <c r="C20" s="28">
        <f t="shared" si="2"/>
        <v>25613834.69</v>
      </c>
      <c r="D20" s="28">
        <f t="shared" si="2"/>
        <v>23150083.719999995</v>
      </c>
      <c r="E20" s="28">
        <f t="shared" si="2"/>
        <v>6747701.3999999985</v>
      </c>
      <c r="F20" s="28">
        <f t="shared" si="2"/>
        <v>22925976.949999996</v>
      </c>
      <c r="G20" s="28">
        <f t="shared" si="2"/>
        <v>32922543.799999997</v>
      </c>
      <c r="H20" s="28">
        <f t="shared" si="2"/>
        <v>5852449.269999999</v>
      </c>
      <c r="I20" s="28">
        <f t="shared" si="2"/>
        <v>25467171.96000001</v>
      </c>
      <c r="J20" s="28">
        <f t="shared" si="2"/>
        <v>22579943.910000004</v>
      </c>
      <c r="K20" s="28">
        <f t="shared" si="2"/>
        <v>29755639</v>
      </c>
      <c r="L20" s="28">
        <f t="shared" si="2"/>
        <v>27400137.65</v>
      </c>
      <c r="M20" s="28">
        <f t="shared" si="2"/>
        <v>15200764.23</v>
      </c>
      <c r="N20" s="28">
        <f t="shared" si="2"/>
        <v>7691986.229999999</v>
      </c>
      <c r="O20" s="28">
        <f>O21+O22+O23+O24+O25+O26+O27+O28+O29</f>
        <v>280350521.54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24634801.52</v>
      </c>
      <c r="C21" s="31">
        <v>17217891.169999998</v>
      </c>
      <c r="D21" s="31">
        <v>15701651.529999996</v>
      </c>
      <c r="E21" s="31">
        <v>6266835.39</v>
      </c>
      <c r="F21" s="31">
        <v>14443810.56</v>
      </c>
      <c r="G21" s="31">
        <v>19497100.7</v>
      </c>
      <c r="H21" s="31">
        <v>3173478.3899999997</v>
      </c>
      <c r="I21" s="31">
        <v>17301466.250000004</v>
      </c>
      <c r="J21" s="31">
        <v>14956226.320000004</v>
      </c>
      <c r="K21" s="31">
        <v>22564131.84</v>
      </c>
      <c r="L21" s="31">
        <v>19528602.939999998</v>
      </c>
      <c r="M21" s="31">
        <v>10499922.840000002</v>
      </c>
      <c r="N21" s="31">
        <v>6174897.489999999</v>
      </c>
      <c r="O21" s="31">
        <f aca="true" t="shared" si="3" ref="O21:O29">SUM(B21:N21)</f>
        <v>191960816.94</v>
      </c>
    </row>
    <row r="22" spans="1:23" ht="18.75" customHeight="1">
      <c r="A22" s="30" t="s">
        <v>41</v>
      </c>
      <c r="B22" s="31">
        <v>6634234.3500000015</v>
      </c>
      <c r="C22" s="31">
        <v>6292482.680000001</v>
      </c>
      <c r="D22" s="31">
        <v>5547143.85</v>
      </c>
      <c r="E22" s="31">
        <v>-184272.82999999996</v>
      </c>
      <c r="F22" s="31">
        <v>6885339.139999999</v>
      </c>
      <c r="G22" s="31">
        <v>10583325.459999999</v>
      </c>
      <c r="H22" s="31">
        <v>2241738.9299999997</v>
      </c>
      <c r="I22" s="31">
        <v>5520327.170000001</v>
      </c>
      <c r="J22" s="31">
        <v>5822044.959999999</v>
      </c>
      <c r="K22" s="31">
        <v>4231136.72</v>
      </c>
      <c r="L22" s="31">
        <v>5013173.240000002</v>
      </c>
      <c r="M22" s="31">
        <v>3021944.7600000002</v>
      </c>
      <c r="N22" s="31">
        <v>763787.3700000001</v>
      </c>
      <c r="O22" s="31">
        <f t="shared" si="3"/>
        <v>62372405.800000004</v>
      </c>
      <c r="W22" s="32"/>
    </row>
    <row r="23" spans="1:15" ht="18.75" customHeight="1">
      <c r="A23" s="30" t="s">
        <v>42</v>
      </c>
      <c r="B23" s="31">
        <v>1745327.6500000004</v>
      </c>
      <c r="C23" s="31">
        <v>1205013.1700000002</v>
      </c>
      <c r="D23" s="31">
        <v>883134.91</v>
      </c>
      <c r="E23" s="31">
        <v>323079.8000000001</v>
      </c>
      <c r="F23" s="31">
        <v>962267.04</v>
      </c>
      <c r="G23" s="31">
        <v>1424868.5699999998</v>
      </c>
      <c r="H23" s="31">
        <v>174906.37999999998</v>
      </c>
      <c r="I23" s="31">
        <v>1219048.4200000002</v>
      </c>
      <c r="J23" s="31">
        <v>1060865.03</v>
      </c>
      <c r="K23" s="31">
        <v>1577424.5899999996</v>
      </c>
      <c r="L23" s="31">
        <v>1484258.8299999998</v>
      </c>
      <c r="M23" s="31">
        <v>697230.77</v>
      </c>
      <c r="N23" s="31">
        <v>420345.52999999985</v>
      </c>
      <c r="O23" s="31">
        <f t="shared" si="3"/>
        <v>13177770.69</v>
      </c>
    </row>
    <row r="24" spans="1:15" ht="18.75" customHeight="1">
      <c r="A24" s="30" t="s">
        <v>43</v>
      </c>
      <c r="B24" s="31">
        <v>107224.36</v>
      </c>
      <c r="C24" s="31">
        <v>107224.36</v>
      </c>
      <c r="D24" s="31">
        <v>53612.18</v>
      </c>
      <c r="E24" s="31">
        <v>53612.18</v>
      </c>
      <c r="F24" s="31">
        <v>53612.18</v>
      </c>
      <c r="G24" s="31">
        <v>53612.18</v>
      </c>
      <c r="H24" s="31">
        <v>53612.18</v>
      </c>
      <c r="I24" s="31">
        <v>107224.36</v>
      </c>
      <c r="J24" s="31">
        <v>53612.18</v>
      </c>
      <c r="K24" s="31">
        <v>53612.18</v>
      </c>
      <c r="L24" s="31">
        <v>53612.18</v>
      </c>
      <c r="M24" s="31">
        <v>53612.18</v>
      </c>
      <c r="N24" s="31">
        <v>53612.18</v>
      </c>
      <c r="O24" s="31">
        <f t="shared" si="3"/>
        <v>857794.8800000002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-51008.949999999975</v>
      </c>
      <c r="E25" s="31">
        <v>0</v>
      </c>
      <c r="F25" s="31">
        <v>-311325.87</v>
      </c>
      <c r="G25" s="31">
        <v>0</v>
      </c>
      <c r="H25" s="31">
        <v>-65229.58</v>
      </c>
      <c r="I25" s="31">
        <v>0</v>
      </c>
      <c r="J25" s="31">
        <v>-180156.81000000003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-607721.21</v>
      </c>
    </row>
    <row r="26" spans="1:26" ht="18.75" customHeight="1">
      <c r="A26" s="30" t="s">
        <v>45</v>
      </c>
      <c r="B26" s="31">
        <v>35548.07000000001</v>
      </c>
      <c r="C26" s="31">
        <v>26169.349999999995</v>
      </c>
      <c r="D26" s="31">
        <v>23816.799999999992</v>
      </c>
      <c r="E26" s="31">
        <v>6906.41</v>
      </c>
      <c r="F26" s="31">
        <v>23381.719999999998</v>
      </c>
      <c r="G26" s="31">
        <v>33292.04000000001</v>
      </c>
      <c r="H26" s="31">
        <v>5913.87</v>
      </c>
      <c r="I26" s="31">
        <v>25122.05</v>
      </c>
      <c r="J26" s="31">
        <v>23261.910000000003</v>
      </c>
      <c r="K26" s="31">
        <v>30689.419999999995</v>
      </c>
      <c r="L26" s="31">
        <v>28011.18</v>
      </c>
      <c r="M26" s="31">
        <v>15123.21</v>
      </c>
      <c r="N26" s="31">
        <v>7737.470000000002</v>
      </c>
      <c r="O26" s="31">
        <f t="shared" si="3"/>
        <v>284973.5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29593.83999999999</v>
      </c>
      <c r="C27" s="31">
        <v>22033.55999999999</v>
      </c>
      <c r="D27" s="31">
        <v>19324.779999999995</v>
      </c>
      <c r="E27" s="31">
        <v>5903.020000000001</v>
      </c>
      <c r="F27" s="31">
        <v>19447.230000000007</v>
      </c>
      <c r="G27" s="31">
        <v>26198.099999999988</v>
      </c>
      <c r="H27" s="31">
        <v>4851.5</v>
      </c>
      <c r="I27" s="31">
        <v>20498.75</v>
      </c>
      <c r="J27" s="31">
        <v>19163.890000000003</v>
      </c>
      <c r="K27" s="31">
        <v>25187.809999999987</v>
      </c>
      <c r="L27" s="31">
        <v>22358.44000000001</v>
      </c>
      <c r="M27" s="31">
        <v>12654.200000000004</v>
      </c>
      <c r="N27" s="31">
        <v>6630.590000000002</v>
      </c>
      <c r="O27" s="31">
        <f t="shared" si="3"/>
        <v>233845.71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13805.540000000003</v>
      </c>
      <c r="C28" s="31">
        <v>10278.669999999996</v>
      </c>
      <c r="D28" s="31">
        <v>9015.110000000004</v>
      </c>
      <c r="E28" s="31">
        <v>2753.42</v>
      </c>
      <c r="F28" s="31">
        <v>9071.529999999999</v>
      </c>
      <c r="G28" s="31">
        <v>12221.129999999992</v>
      </c>
      <c r="H28" s="31">
        <v>2263.3100000000004</v>
      </c>
      <c r="I28" s="31">
        <v>9505.529999999999</v>
      </c>
      <c r="J28" s="31">
        <v>9147.169999999996</v>
      </c>
      <c r="K28" s="31">
        <v>11580.049999999996</v>
      </c>
      <c r="L28" s="31">
        <v>10429.64</v>
      </c>
      <c r="M28" s="31">
        <v>5903.330000000002</v>
      </c>
      <c r="N28" s="31">
        <v>3093.1800000000017</v>
      </c>
      <c r="O28" s="31">
        <f t="shared" si="3"/>
        <v>109067.61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1841753.399999999</v>
      </c>
      <c r="C29" s="31">
        <v>732741.7299999999</v>
      </c>
      <c r="D29" s="31">
        <v>963393.5099999995</v>
      </c>
      <c r="E29" s="31">
        <v>272884.00999999983</v>
      </c>
      <c r="F29" s="31">
        <v>840373.4199999995</v>
      </c>
      <c r="G29" s="31">
        <v>1291925.6200000003</v>
      </c>
      <c r="H29" s="31">
        <v>260914.28999999992</v>
      </c>
      <c r="I29" s="31">
        <v>1263979.4300000006</v>
      </c>
      <c r="J29" s="31">
        <v>815779.2599999998</v>
      </c>
      <c r="K29" s="31">
        <v>1261876.389999999</v>
      </c>
      <c r="L29" s="31">
        <v>1259691.1999999993</v>
      </c>
      <c r="M29" s="31">
        <v>894372.9399999998</v>
      </c>
      <c r="N29" s="31">
        <v>261882.42000000016</v>
      </c>
      <c r="O29" s="31">
        <f t="shared" si="3"/>
        <v>11961567.619999997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9"/>
    </row>
    <row r="31" spans="1:15" ht="18.75" customHeight="1">
      <c r="A31" s="20" t="s">
        <v>49</v>
      </c>
      <c r="B31" s="31">
        <f>+B32+B34+B47+B48+B49+B54-B55</f>
        <v>-1502975.9700000002</v>
      </c>
      <c r="C31" s="31">
        <f aca="true" t="shared" si="4" ref="C31:O31">+C32+C34+C47+C48+C49+C54-C55</f>
        <v>-1430746.8299999998</v>
      </c>
      <c r="D31" s="31">
        <f t="shared" si="4"/>
        <v>-1134423.69</v>
      </c>
      <c r="E31" s="31">
        <f t="shared" si="4"/>
        <v>-192066.55</v>
      </c>
      <c r="F31" s="31">
        <f t="shared" si="4"/>
        <v>-891907.6200000002</v>
      </c>
      <c r="G31" s="31">
        <f t="shared" si="4"/>
        <v>-1232548.9899999998</v>
      </c>
      <c r="H31" s="31">
        <f t="shared" si="4"/>
        <v>-260170.39000000004</v>
      </c>
      <c r="I31" s="31">
        <f t="shared" si="4"/>
        <v>-1759819.46</v>
      </c>
      <c r="J31" s="31">
        <f t="shared" si="4"/>
        <v>-1207284.2400000002</v>
      </c>
      <c r="K31" s="31">
        <f t="shared" si="4"/>
        <v>1134359.2500000002</v>
      </c>
      <c r="L31" s="31">
        <f t="shared" si="4"/>
        <v>1170158.3899999997</v>
      </c>
      <c r="M31" s="31">
        <f t="shared" si="4"/>
        <v>-580011.27</v>
      </c>
      <c r="N31" s="31">
        <f t="shared" si="4"/>
        <v>-371493.87999999995</v>
      </c>
      <c r="O31" s="31">
        <f t="shared" si="4"/>
        <v>-8258931.25</v>
      </c>
    </row>
    <row r="32" spans="1:15" ht="18.75" customHeight="1">
      <c r="A32" s="30" t="s">
        <v>50</v>
      </c>
      <c r="B32" s="37">
        <v>-1435777.2</v>
      </c>
      <c r="C32" s="37">
        <v>-1395385.2</v>
      </c>
      <c r="D32" s="37">
        <v>-1040930</v>
      </c>
      <c r="E32" s="37">
        <v>-223432</v>
      </c>
      <c r="F32" s="37">
        <v>-784731.2000000002</v>
      </c>
      <c r="G32" s="37">
        <v>-1189504.7999999998</v>
      </c>
      <c r="H32" s="37">
        <v>-229820.80000000005</v>
      </c>
      <c r="I32" s="37">
        <v>-1529413.5999999999</v>
      </c>
      <c r="J32" s="37">
        <v>-1103313.2000000002</v>
      </c>
      <c r="K32" s="37">
        <v>-971357.2</v>
      </c>
      <c r="L32" s="37">
        <v>-759127.6000000001</v>
      </c>
      <c r="M32" s="37">
        <v>-549568.8</v>
      </c>
      <c r="N32" s="37">
        <v>-431358.39999999997</v>
      </c>
      <c r="O32" s="37">
        <f>+O33</f>
        <v>-11643720</v>
      </c>
    </row>
    <row r="33" spans="1:26" ht="18.75" customHeight="1">
      <c r="A33" s="33" t="s">
        <v>51</v>
      </c>
      <c r="B33" s="34">
        <v>-1435777.2</v>
      </c>
      <c r="C33" s="34">
        <v>-1395385.2</v>
      </c>
      <c r="D33" s="34">
        <v>-1040930</v>
      </c>
      <c r="E33" s="34">
        <v>-223432</v>
      </c>
      <c r="F33" s="34">
        <v>-784731.2000000002</v>
      </c>
      <c r="G33" s="34">
        <v>-1189504.7999999998</v>
      </c>
      <c r="H33" s="34">
        <v>-229820.80000000005</v>
      </c>
      <c r="I33" s="34">
        <v>-1529413.5999999999</v>
      </c>
      <c r="J33" s="34">
        <v>-1103313.2000000002</v>
      </c>
      <c r="K33" s="34">
        <v>-971357.2</v>
      </c>
      <c r="L33" s="34">
        <v>-759127.6000000001</v>
      </c>
      <c r="M33" s="34">
        <v>-549568.8</v>
      </c>
      <c r="N33" s="34">
        <v>-431358.39999999997</v>
      </c>
      <c r="O33" s="38">
        <f aca="true" t="shared" si="5" ref="O33:O55">SUM(B33:N33)</f>
        <v>-11643720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30" t="s">
        <v>52</v>
      </c>
      <c r="B34" s="37">
        <f>SUM(B35:B45)</f>
        <v>-199425.42000000004</v>
      </c>
      <c r="C34" s="37">
        <f aca="true" t="shared" si="6" ref="C34:O34">SUM(C35:C45)</f>
        <v>-146191.22</v>
      </c>
      <c r="D34" s="37">
        <f t="shared" si="6"/>
        <v>-139948.68999999997</v>
      </c>
      <c r="E34" s="37">
        <f t="shared" si="6"/>
        <v>-38602.05</v>
      </c>
      <c r="F34" s="37">
        <f t="shared" si="6"/>
        <v>-196624.13</v>
      </c>
      <c r="G34" s="37">
        <f t="shared" si="6"/>
        <v>-192543.3</v>
      </c>
      <c r="H34" s="37">
        <f t="shared" si="6"/>
        <v>-33333.44</v>
      </c>
      <c r="I34" s="37">
        <f t="shared" si="6"/>
        <v>-142242</v>
      </c>
      <c r="J34" s="37">
        <f t="shared" si="6"/>
        <v>-131225.34000000003</v>
      </c>
      <c r="K34" s="37">
        <f t="shared" si="6"/>
        <v>2005967.0000000002</v>
      </c>
      <c r="L34" s="37">
        <f t="shared" si="6"/>
        <v>1823830.7399999998</v>
      </c>
      <c r="M34" s="37">
        <f t="shared" si="6"/>
        <v>-84094.79</v>
      </c>
      <c r="N34" s="37">
        <f t="shared" si="6"/>
        <v>-36415.68</v>
      </c>
      <c r="O34" s="37">
        <f t="shared" si="6"/>
        <v>2489151.6799999992</v>
      </c>
    </row>
    <row r="35" spans="1:26" ht="18.75" customHeight="1">
      <c r="A35" s="33" t="s">
        <v>53</v>
      </c>
      <c r="B35" s="39">
        <v>0</v>
      </c>
      <c r="C35" s="39">
        <v>-198</v>
      </c>
      <c r="D35" s="39">
        <v>-5901.72</v>
      </c>
      <c r="E35" s="39">
        <v>-198</v>
      </c>
      <c r="F35" s="39">
        <v>-58634.01</v>
      </c>
      <c r="G35" s="39">
        <v>-6112.11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-1584</v>
      </c>
      <c r="O35" s="39">
        <f t="shared" si="5"/>
        <v>-72627.84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54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-1623.6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5"/>
        <v>-1623.6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-1000</v>
      </c>
      <c r="L37" s="39">
        <v>0</v>
      </c>
      <c r="M37" s="39">
        <v>0</v>
      </c>
      <c r="N37" s="39">
        <v>0</v>
      </c>
      <c r="O37" s="39">
        <f t="shared" si="5"/>
        <v>-1000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-37.52</v>
      </c>
      <c r="L38" s="39">
        <v>0</v>
      </c>
      <c r="M38" s="39">
        <v>0</v>
      </c>
      <c r="N38" s="39">
        <v>0</v>
      </c>
      <c r="O38" s="40">
        <f t="shared" si="5"/>
        <v>-37.52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-1755.6</v>
      </c>
      <c r="C39" s="39">
        <v>-475.2</v>
      </c>
      <c r="D39" s="39">
        <v>-1610.4</v>
      </c>
      <c r="E39" s="39">
        <v>0</v>
      </c>
      <c r="F39" s="39">
        <v>-7972.8</v>
      </c>
      <c r="G39" s="39">
        <v>-1306.8</v>
      </c>
      <c r="H39" s="39">
        <v>-448.8</v>
      </c>
      <c r="I39" s="39">
        <v>-924</v>
      </c>
      <c r="J39" s="39">
        <v>-1874.4</v>
      </c>
      <c r="K39" s="39">
        <v>-343.2</v>
      </c>
      <c r="L39" s="39">
        <v>-409.2</v>
      </c>
      <c r="M39" s="39">
        <v>0</v>
      </c>
      <c r="N39" s="39">
        <v>0</v>
      </c>
      <c r="O39" s="39">
        <f t="shared" si="5"/>
        <v>-17120.399999999998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4356000</v>
      </c>
      <c r="L40" s="39">
        <v>3960000</v>
      </c>
      <c r="M40" s="39">
        <v>0</v>
      </c>
      <c r="N40" s="39">
        <v>0</v>
      </c>
      <c r="O40" s="39">
        <f t="shared" si="5"/>
        <v>8316000</v>
      </c>
      <c r="P40"/>
      <c r="Q40" s="41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8.75" customHeight="1">
      <c r="A41" s="16" t="s">
        <v>59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-2178000</v>
      </c>
      <c r="L41" s="39">
        <v>-1980000</v>
      </c>
      <c r="M41" s="39">
        <v>0</v>
      </c>
      <c r="N41" s="39">
        <v>0</v>
      </c>
      <c r="O41" s="39">
        <f t="shared" si="5"/>
        <v>-4158000</v>
      </c>
      <c r="P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5"/>
        <v>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-197669.82000000004</v>
      </c>
      <c r="C43" s="39">
        <v>-145518.02</v>
      </c>
      <c r="D43" s="39">
        <v>-132436.56999999998</v>
      </c>
      <c r="E43" s="39">
        <v>-38404.05</v>
      </c>
      <c r="F43" s="39">
        <v>-130017.32</v>
      </c>
      <c r="G43" s="39">
        <v>-185124.38999999998</v>
      </c>
      <c r="H43" s="39">
        <v>-32884.64</v>
      </c>
      <c r="I43" s="39">
        <v>-139694.4</v>
      </c>
      <c r="J43" s="39">
        <v>-129350.94000000002</v>
      </c>
      <c r="K43" s="39">
        <v>-170652.28000000006</v>
      </c>
      <c r="L43" s="39">
        <v>-155760.06000000003</v>
      </c>
      <c r="M43" s="39">
        <v>-84094.79</v>
      </c>
      <c r="N43" s="39">
        <v>-43025.2</v>
      </c>
      <c r="O43" s="39">
        <f>SUM(B43:N43)</f>
        <v>-1584632.4800000002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13125.98</v>
      </c>
      <c r="O44" s="39">
        <f t="shared" si="5"/>
        <v>13125.98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-4932.46</v>
      </c>
      <c r="O45" s="39">
        <f t="shared" si="5"/>
        <v>-4932.46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30" t="s">
        <v>64</v>
      </c>
      <c r="B47" s="44">
        <v>132226.65</v>
      </c>
      <c r="C47" s="44">
        <v>110829.59</v>
      </c>
      <c r="D47" s="44">
        <v>46455</v>
      </c>
      <c r="E47" s="44">
        <v>69967.5</v>
      </c>
      <c r="F47" s="44">
        <v>89447.71</v>
      </c>
      <c r="G47" s="44">
        <v>149499.11</v>
      </c>
      <c r="H47" s="44">
        <v>2983.8500000000004</v>
      </c>
      <c r="I47" s="44">
        <v>-88163.86</v>
      </c>
      <c r="J47" s="44">
        <v>27254.3</v>
      </c>
      <c r="K47" s="44">
        <v>99749.45</v>
      </c>
      <c r="L47" s="44">
        <v>105455.25</v>
      </c>
      <c r="M47" s="44">
        <v>53652.32000000001</v>
      </c>
      <c r="N47" s="44">
        <v>96280.2</v>
      </c>
      <c r="O47" s="39">
        <f t="shared" si="5"/>
        <v>895637.0700000001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30" t="s">
        <v>65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39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f>B50+B51</f>
        <v>0</v>
      </c>
      <c r="C49" s="44">
        <f aca="true" t="shared" si="7" ref="C49:O49">C50+C51</f>
        <v>0</v>
      </c>
      <c r="D49" s="44">
        <f t="shared" si="7"/>
        <v>0</v>
      </c>
      <c r="E49" s="44">
        <f t="shared" si="7"/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  <c r="M49" s="44">
        <f t="shared" si="7"/>
        <v>0</v>
      </c>
      <c r="N49" s="44">
        <f t="shared" si="7"/>
        <v>0</v>
      </c>
      <c r="O49" s="44">
        <f t="shared" si="7"/>
        <v>0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8.75" customHeight="1">
      <c r="A50" s="33" t="s">
        <v>67</v>
      </c>
      <c r="B50" s="44">
        <v>-1795648.08</v>
      </c>
      <c r="C50" s="44">
        <v>-1700388.7900000005</v>
      </c>
      <c r="D50" s="44">
        <v>-1266990.3599999999</v>
      </c>
      <c r="E50" s="44">
        <v>-525449.61</v>
      </c>
      <c r="F50" s="44">
        <v>-1578723.8399999996</v>
      </c>
      <c r="G50" s="44">
        <v>-2368510.41</v>
      </c>
      <c r="H50" s="44">
        <v>-429110.8</v>
      </c>
      <c r="I50" s="44">
        <v>-1735922.6000000003</v>
      </c>
      <c r="J50" s="44">
        <v>-1369317.4599999997</v>
      </c>
      <c r="K50" s="44">
        <v>-1447157.5099999995</v>
      </c>
      <c r="L50" s="44">
        <v>-1323182.61</v>
      </c>
      <c r="M50" s="44">
        <v>-536461.9400000001</v>
      </c>
      <c r="N50" s="44">
        <v>-232550.25999999998</v>
      </c>
      <c r="O50" s="39">
        <f t="shared" si="5"/>
        <v>-16309414.269999998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v>1795648.08</v>
      </c>
      <c r="C51" s="44">
        <v>1700388.7900000005</v>
      </c>
      <c r="D51" s="44">
        <v>1266990.3599999999</v>
      </c>
      <c r="E51" s="44">
        <v>525449.61</v>
      </c>
      <c r="F51" s="44">
        <v>1578723.8399999996</v>
      </c>
      <c r="G51" s="44">
        <v>2368510.41</v>
      </c>
      <c r="H51" s="44">
        <v>429110.8</v>
      </c>
      <c r="I51" s="44">
        <v>1735922.6000000003</v>
      </c>
      <c r="J51" s="44">
        <v>1369317.4599999997</v>
      </c>
      <c r="K51" s="44">
        <v>1447157.5099999995</v>
      </c>
      <c r="L51" s="44">
        <v>1323182.61</v>
      </c>
      <c r="M51" s="44">
        <v>536461.9400000001</v>
      </c>
      <c r="N51" s="44">
        <v>232550.25999999998</v>
      </c>
      <c r="O51" s="39">
        <f t="shared" si="5"/>
        <v>16309414.269999998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2"/>
      <c r="Q52" s="42"/>
      <c r="R52" s="42"/>
      <c r="S52" s="42"/>
      <c r="T52" s="42"/>
      <c r="U52" s="45"/>
      <c r="V52" s="46"/>
      <c r="W52" s="42"/>
      <c r="X52" s="42"/>
      <c r="Y52" s="42"/>
      <c r="Z52" s="42"/>
    </row>
    <row r="53" spans="1:26" ht="18.75" customHeight="1">
      <c r="A53" s="20" t="s">
        <v>69</v>
      </c>
      <c r="B53" s="47">
        <f>+B20+B31</f>
        <v>33539312.760000005</v>
      </c>
      <c r="C53" s="47">
        <f aca="true" t="shared" si="8" ref="C53:N53">+C20+C31</f>
        <v>24183087.860000003</v>
      </c>
      <c r="D53" s="47">
        <f t="shared" si="8"/>
        <v>22015660.029999994</v>
      </c>
      <c r="E53" s="47">
        <f t="shared" si="8"/>
        <v>6555634.849999999</v>
      </c>
      <c r="F53" s="47">
        <f t="shared" si="8"/>
        <v>22034069.329999994</v>
      </c>
      <c r="G53" s="47">
        <f t="shared" si="8"/>
        <v>31689994.81</v>
      </c>
      <c r="H53" s="47">
        <f t="shared" si="8"/>
        <v>5592278.879999999</v>
      </c>
      <c r="I53" s="47">
        <f t="shared" si="8"/>
        <v>23707352.500000007</v>
      </c>
      <c r="J53" s="47">
        <f t="shared" si="8"/>
        <v>21372659.67</v>
      </c>
      <c r="K53" s="47">
        <f t="shared" si="8"/>
        <v>30889998.25</v>
      </c>
      <c r="L53" s="47">
        <f t="shared" si="8"/>
        <v>28570296.04</v>
      </c>
      <c r="M53" s="47">
        <f t="shared" si="8"/>
        <v>14620752.96</v>
      </c>
      <c r="N53" s="47">
        <f t="shared" si="8"/>
        <v>7320492.349999999</v>
      </c>
      <c r="O53" s="47">
        <f>SUM(B53:N53)</f>
        <v>272091590.29</v>
      </c>
      <c r="P53"/>
      <c r="Q53" s="48"/>
      <c r="R53"/>
      <c r="S53"/>
      <c r="T53"/>
      <c r="U53" s="48"/>
      <c r="V53"/>
      <c r="W53"/>
      <c r="X53"/>
      <c r="Y53"/>
      <c r="Z53"/>
    </row>
    <row r="54" spans="1:21" ht="18.75" customHeight="1">
      <c r="A54" s="49" t="s">
        <v>70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4">
        <f t="shared" si="5"/>
        <v>0</v>
      </c>
      <c r="P54"/>
      <c r="Q54"/>
      <c r="R54"/>
      <c r="S54"/>
      <c r="U54" s="50"/>
    </row>
    <row r="55" spans="1:19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</row>
    <row r="56" spans="1:19" ht="15.75">
      <c r="A56" s="51"/>
      <c r="B56" s="52"/>
      <c r="C56" s="52"/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54"/>
      <c r="P56" s="50"/>
      <c r="Q56"/>
      <c r="R56" s="48"/>
      <c r="S56"/>
    </row>
    <row r="57" spans="1:19" ht="12.75" customHeight="1">
      <c r="A57" s="55"/>
      <c r="B57" s="56"/>
      <c r="C57" s="56"/>
      <c r="D57" s="57"/>
      <c r="E57" s="57"/>
      <c r="F57" s="57"/>
      <c r="G57" s="57"/>
      <c r="H57" s="57"/>
      <c r="I57" s="56"/>
      <c r="J57" s="57"/>
      <c r="K57" s="57"/>
      <c r="L57" s="57"/>
      <c r="M57" s="57"/>
      <c r="N57" s="57"/>
      <c r="O57" s="58"/>
      <c r="P57" s="42"/>
      <c r="Q57" s="42"/>
      <c r="R57" s="45"/>
      <c r="S57" s="42"/>
    </row>
    <row r="58" spans="1:17" ht="1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2"/>
      <c r="Q58" s="42"/>
    </row>
    <row r="59" spans="1:17" ht="18.75" customHeight="1">
      <c r="A59" s="20" t="s">
        <v>72</v>
      </c>
      <c r="B59" s="61">
        <f aca="true" t="shared" si="9" ref="B59:O59">SUM(B60:B70)</f>
        <v>33539312.809999995</v>
      </c>
      <c r="C59" s="61">
        <f t="shared" si="9"/>
        <v>24183087.840000004</v>
      </c>
      <c r="D59" s="61">
        <f t="shared" si="9"/>
        <v>22015660.05</v>
      </c>
      <c r="E59" s="61">
        <f t="shared" si="9"/>
        <v>6555634.81</v>
      </c>
      <c r="F59" s="61">
        <f t="shared" si="9"/>
        <v>22034069.369999997</v>
      </c>
      <c r="G59" s="61">
        <f t="shared" si="9"/>
        <v>31689994.860000003</v>
      </c>
      <c r="H59" s="61">
        <f t="shared" si="9"/>
        <v>5592278.85</v>
      </c>
      <c r="I59" s="61">
        <f t="shared" si="9"/>
        <v>23707352.500000004</v>
      </c>
      <c r="J59" s="61">
        <f t="shared" si="9"/>
        <v>21372659.67</v>
      </c>
      <c r="K59" s="61">
        <f t="shared" si="9"/>
        <v>30889998.23</v>
      </c>
      <c r="L59" s="61">
        <f t="shared" si="9"/>
        <v>28570296.040000003</v>
      </c>
      <c r="M59" s="61">
        <f t="shared" si="9"/>
        <v>14620752.980000002</v>
      </c>
      <c r="N59" s="61">
        <f t="shared" si="9"/>
        <v>7320492.369999998</v>
      </c>
      <c r="O59" s="47">
        <f t="shared" si="9"/>
        <v>272091590.38</v>
      </c>
      <c r="Q59"/>
    </row>
    <row r="60" spans="1:18" ht="18.75" customHeight="1">
      <c r="A60" s="30" t="s">
        <v>73</v>
      </c>
      <c r="B60" s="61">
        <v>27675264.299999993</v>
      </c>
      <c r="C60" s="61">
        <v>17616990.92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47">
        <f>SUM(B60:N60)</f>
        <v>45292255.22</v>
      </c>
      <c r="P60"/>
      <c r="Q60"/>
      <c r="R60" s="48"/>
    </row>
    <row r="61" spans="1:16" ht="18.75" customHeight="1">
      <c r="A61" s="30" t="s">
        <v>74</v>
      </c>
      <c r="B61" s="61">
        <v>5864048.510000001</v>
      </c>
      <c r="C61" s="61">
        <v>6566096.92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 aca="true" t="shared" si="10" ref="O61:O70">SUM(B61:N61)</f>
        <v>12430145.43</v>
      </c>
      <c r="P61"/>
    </row>
    <row r="62" spans="1:17" ht="18.75" customHeight="1">
      <c r="A62" s="30" t="s">
        <v>75</v>
      </c>
      <c r="B62" s="62">
        <v>0</v>
      </c>
      <c r="C62" s="62">
        <v>0</v>
      </c>
      <c r="D62" s="37">
        <v>22015660.05</v>
      </c>
      <c r="E62" s="62">
        <v>0</v>
      </c>
      <c r="F62" s="62">
        <v>0</v>
      </c>
      <c r="G62" s="62">
        <v>0</v>
      </c>
      <c r="H62" s="61">
        <v>5592278.85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37">
        <f t="shared" si="10"/>
        <v>27607938.9</v>
      </c>
      <c r="P62" s="19"/>
      <c r="Q62"/>
    </row>
    <row r="63" spans="1:18" ht="18.75" customHeight="1">
      <c r="A63" s="30" t="s">
        <v>76</v>
      </c>
      <c r="B63" s="62">
        <v>0</v>
      </c>
      <c r="C63" s="62">
        <v>0</v>
      </c>
      <c r="D63" s="62">
        <v>0</v>
      </c>
      <c r="E63" s="37">
        <v>6555634.81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47">
        <f t="shared" si="10"/>
        <v>6555634.81</v>
      </c>
      <c r="R63"/>
    </row>
    <row r="64" spans="1:19" ht="18.75" customHeight="1">
      <c r="A64" s="30" t="s">
        <v>77</v>
      </c>
      <c r="B64" s="62">
        <v>0</v>
      </c>
      <c r="C64" s="62">
        <v>0</v>
      </c>
      <c r="D64" s="62">
        <v>0</v>
      </c>
      <c r="E64" s="62">
        <v>0</v>
      </c>
      <c r="F64" s="37">
        <v>22034069.369999997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37">
        <f t="shared" si="10"/>
        <v>22034069.369999997</v>
      </c>
      <c r="S64"/>
    </row>
    <row r="65" spans="1:20" ht="18.75" customHeight="1">
      <c r="A65" s="30" t="s">
        <v>78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1">
        <v>31689994.860000003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47">
        <f t="shared" si="10"/>
        <v>31689994.860000003</v>
      </c>
      <c r="T65"/>
    </row>
    <row r="66" spans="1:21" ht="18.75" customHeight="1">
      <c r="A66" s="30" t="s">
        <v>79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1">
        <v>23707352.500000004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10"/>
        <v>23707352.500000004</v>
      </c>
      <c r="U66"/>
    </row>
    <row r="67" spans="1:22" ht="18.75" customHeight="1">
      <c r="A67" s="30" t="s">
        <v>80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37">
        <v>21372659.67</v>
      </c>
      <c r="K67" s="62">
        <v>0</v>
      </c>
      <c r="L67" s="62">
        <v>0</v>
      </c>
      <c r="M67" s="62">
        <v>0</v>
      </c>
      <c r="N67" s="62">
        <v>0</v>
      </c>
      <c r="O67" s="47">
        <f t="shared" si="10"/>
        <v>21372659.67</v>
      </c>
      <c r="V67"/>
    </row>
    <row r="68" spans="1:23" ht="18.75" customHeight="1">
      <c r="A68" s="30" t="s">
        <v>81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37">
        <v>30889998.23</v>
      </c>
      <c r="L68" s="37">
        <v>28570296.040000003</v>
      </c>
      <c r="M68" s="62">
        <v>0</v>
      </c>
      <c r="N68" s="62">
        <v>0</v>
      </c>
      <c r="O68" s="47">
        <f t="shared" si="10"/>
        <v>59460294.27</v>
      </c>
      <c r="P68"/>
      <c r="W68"/>
    </row>
    <row r="69" spans="1:25" ht="18.75" customHeight="1">
      <c r="A69" s="30" t="s">
        <v>82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7">
        <v>14620752.980000002</v>
      </c>
      <c r="N69" s="62">
        <v>0</v>
      </c>
      <c r="O69" s="47">
        <f t="shared" si="10"/>
        <v>14620752.980000002</v>
      </c>
      <c r="R69"/>
      <c r="Y69"/>
    </row>
    <row r="70" spans="1:26" ht="18.75" customHeight="1">
      <c r="A70" s="51" t="s">
        <v>83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4">
        <v>7320492.369999998</v>
      </c>
      <c r="O70" s="65">
        <f t="shared" si="10"/>
        <v>7320492.369999998</v>
      </c>
      <c r="P70"/>
      <c r="S70"/>
      <c r="Z70"/>
    </row>
    <row r="71" spans="1:12" ht="21" customHeight="1">
      <c r="A71" s="66" t="s">
        <v>84</v>
      </c>
      <c r="B71" s="67"/>
      <c r="C71" s="67"/>
      <c r="D71"/>
      <c r="E71"/>
      <c r="F71"/>
      <c r="G71"/>
      <c r="H71" s="68"/>
      <c r="I71" s="68"/>
      <c r="J71"/>
      <c r="K71"/>
      <c r="L71"/>
    </row>
    <row r="72" spans="1:14" ht="15.75">
      <c r="A72" s="69" t="s">
        <v>85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2:14" ht="13.5">
      <c r="B73" s="29"/>
      <c r="C73" s="29"/>
      <c r="D73" s="70"/>
      <c r="E73" s="70"/>
      <c r="F73" s="70"/>
      <c r="G73" s="70"/>
      <c r="H73" s="29"/>
      <c r="I73" s="29"/>
      <c r="K73" s="70"/>
      <c r="M73" s="29"/>
      <c r="N73" s="29"/>
    </row>
    <row r="74" spans="2:14" ht="13.5">
      <c r="B74" s="67"/>
      <c r="C74" s="67"/>
      <c r="D74"/>
      <c r="E74"/>
      <c r="F74"/>
      <c r="G74"/>
      <c r="H74"/>
      <c r="I74"/>
      <c r="J74"/>
      <c r="K74"/>
      <c r="L74"/>
      <c r="N74" s="29"/>
    </row>
    <row r="75" ht="13.5">
      <c r="N75" s="29"/>
    </row>
    <row r="76" ht="13.5">
      <c r="N76" s="29"/>
    </row>
    <row r="77" ht="14.25">
      <c r="N77" s="29"/>
    </row>
    <row r="78" ht="13.5">
      <c r="N78" s="29"/>
    </row>
    <row r="79" spans="1:14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</row>
    <row r="80" spans="1:14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</row>
    <row r="81" ht="13.5">
      <c r="N81" s="29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spans="3:14" ht="13.5">
      <c r="C96" s="19"/>
      <c r="D96" s="19"/>
      <c r="E96" s="19"/>
      <c r="N96" s="29"/>
    </row>
    <row r="97" spans="3:14" ht="13.5">
      <c r="C97" s="19"/>
      <c r="E97" s="19"/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  <row r="105" ht="13.5">
      <c r="N105" s="29"/>
    </row>
    <row r="106" ht="13.5">
      <c r="N106" s="29"/>
    </row>
    <row r="107" ht="13.5">
      <c r="N107" s="29"/>
    </row>
    <row r="108" ht="13.5">
      <c r="N108" s="29"/>
    </row>
    <row r="109" ht="13.5">
      <c r="N109" s="29"/>
    </row>
  </sheetData>
  <sheetProtection/>
  <mergeCells count="8">
    <mergeCell ref="A79:N79"/>
    <mergeCell ref="A80:N80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2023-02-07T19:50:24Z</dcterms:created>
  <dcterms:modified xsi:type="dcterms:W3CDTF">2023-02-07T19:50:48Z</dcterms:modified>
  <cp:category/>
  <cp:version/>
  <cp:contentType/>
  <cp:contentStatus/>
</cp:coreProperties>
</file>