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<sst xmlns="http://schemas.openxmlformats.org/spreadsheetml/2006/main" count="88" uniqueCount="85">
  <si>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</si>
  <si>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</si>
  <si>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</si>
  <si>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</si>
  <si>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</si>
  <si>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</si>
  <si>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</si>
  <si>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</si>
  <si>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</si>
  <si>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</si>
  <si>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</si>
  <si>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</si>
  <si>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</si>
  <si>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</si>
  <si>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</si>
  <si>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</si>
  <si>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</si>
  <si>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</si>
  <si>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</si>
  <si>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</si>
  <si>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</si>
  <si>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</si>
  <si>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</si>
  <si>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</si>
  <si>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</si>
  <si>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</si>
  <si>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</si>
  <si>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</si>
  <si>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</si>
  <si>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</si>
  <si>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</si>
  <si>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</si>
  <si>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</si>
  <si>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</si>
  <si>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</si>
  <si>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</si>
  <si>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</si>
  <si>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</si>
  <si>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</si>
  <si>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</si>
  <si>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</si>
  <si>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</si>
  <si>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</si>
  <si>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</si>
  <si>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</si>
  <si>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</si>
  <si>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</si>
  <si>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</si>
  <si>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</si>
  <si>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</si>
  <si>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</si>
  <si>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</si>
  <si>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</si>
  <si>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</si>
  <si>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</si>
  <si>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</si>
  <si>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</si>
  <si>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</si>
  <si>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</si>
  <si>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</si>
  <si>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</si>
  <si>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</si>
  <si>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</si>
  <si>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</si>
  <si>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</si>
  <si>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</si>
  <si>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</si>
  <si>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</si>
  <si>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</si>
  <si>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</si>
  <si>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</si>
  <si>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</si>
  <si>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</si>
  <si>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</si>
  <si>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</si>
  <si>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</si>
  <si>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</si>
  <si>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</si>
  <si>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</si>
  <si>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</si>
  <si>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</si>
  <si>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</si>
  <si>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</si>
  <si>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</si>
  <si>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31/01/23 - VENCIMENTO 07/02/23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</si>
</sst>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343520</v>
      </c>
      <c r="C7" s="9">
        <f t="shared" si="0"/>
        <v>241583</v>
      </c>
      <c r="D7" s="9">
        <f t="shared" si="0"/>
        <v>233851</v>
      </c>
      <c r="E7" s="9">
        <f t="shared" si="0"/>
        <v>60324</v>
      </c>
      <c r="F7" s="9">
        <f t="shared" si="0"/>
        <v>118368</v>
      </c>
      <c r="G7" s="9">
        <f t="shared" si="0"/>
        <v>323639</v>
      </c>
      <c r="H7" s="9">
        <f t="shared" si="0"/>
        <v>39973</v>
      </c>
      <c r="I7" s="9">
        <f t="shared" si="0"/>
        <v>244782</v>
      </c>
      <c r="J7" s="9">
        <f t="shared" si="0"/>
        <v>204543</v>
      </c>
      <c r="K7" s="9">
        <f t="shared" si="0"/>
        <v>320326</v>
      </c>
      <c r="L7" s="9">
        <f t="shared" si="0"/>
        <v>243823</v>
      </c>
      <c r="M7" s="9">
        <f t="shared" si="0"/>
        <v>118679</v>
      </c>
      <c r="N7" s="9">
        <f t="shared" si="0"/>
        <v>75984</v>
      </c>
      <c r="O7" s="9">
        <f t="shared" si="0"/>
        <v>2569395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12143</v>
      </c>
      <c r="C8" s="11">
        <f t="shared" si="1"/>
        <v>12273</v>
      </c>
      <c r="D8" s="11">
        <f t="shared" si="1"/>
        <v>8292</v>
      </c>
      <c r="E8" s="11">
        <f t="shared" si="1"/>
        <v>2086</v>
      </c>
      <c r="F8" s="11">
        <f t="shared" si="1"/>
        <v>3849</v>
      </c>
      <c r="G8" s="11">
        <f t="shared" si="1"/>
        <v>10312</v>
      </c>
      <c r="H8" s="11">
        <f t="shared" si="1"/>
        <v>2084</v>
      </c>
      <c r="I8" s="11">
        <f t="shared" si="1"/>
        <v>13790</v>
      </c>
      <c r="J8" s="11">
        <f t="shared" si="1"/>
        <v>9312</v>
      </c>
      <c r="K8" s="11">
        <f t="shared" si="1"/>
        <v>8145</v>
      </c>
      <c r="L8" s="11">
        <f t="shared" si="1"/>
        <v>6717</v>
      </c>
      <c r="M8" s="11">
        <f t="shared" si="1"/>
        <v>5101</v>
      </c>
      <c r="N8" s="11">
        <f t="shared" si="1"/>
        <v>3954</v>
      </c>
      <c r="O8" s="11">
        <f t="shared" si="1"/>
        <v>98058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12143</v>
      </c>
      <c r="C9" s="11">
        <v>12273</v>
      </c>
      <c r="D9" s="11">
        <v>8292</v>
      </c>
      <c r="E9" s="11">
        <v>2086</v>
      </c>
      <c r="F9" s="11">
        <v>3849</v>
      </c>
      <c r="G9" s="11">
        <v>10312</v>
      </c>
      <c r="H9" s="11">
        <v>2084</v>
      </c>
      <c r="I9" s="11">
        <v>13790</v>
      </c>
      <c r="J9" s="11">
        <v>9312</v>
      </c>
      <c r="K9" s="11">
        <v>8135</v>
      </c>
      <c r="L9" s="11">
        <v>6717</v>
      </c>
      <c r="M9" s="11">
        <v>5092</v>
      </c>
      <c r="N9" s="11">
        <v>3948</v>
      </c>
      <c r="O9" s="11">
        <f>SUM(B9:N9)</f>
        <v>98033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</v>
      </c>
      <c r="L10" s="13">
        <v>0</v>
      </c>
      <c r="M10" s="13">
        <v>9</v>
      </c>
      <c r="N10" s="13">
        <v>6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331377</v>
      </c>
      <c r="C11" s="13">
        <v>229310</v>
      </c>
      <c r="D11" s="13">
        <v>225559</v>
      </c>
      <c r="E11" s="13">
        <v>58238</v>
      </c>
      <c r="F11" s="13">
        <v>114519</v>
      </c>
      <c r="G11" s="13">
        <v>313327</v>
      </c>
      <c r="H11" s="13">
        <v>37889</v>
      </c>
      <c r="I11" s="13">
        <v>230992</v>
      </c>
      <c r="J11" s="13">
        <v>195231</v>
      </c>
      <c r="K11" s="13">
        <v>312181</v>
      </c>
      <c r="L11" s="13">
        <v>237106</v>
      </c>
      <c r="M11" s="13">
        <v>113578</v>
      </c>
      <c r="N11" s="13">
        <v>72030</v>
      </c>
      <c r="O11" s="11">
        <f>SUM(B11:N11)</f>
        <v>2471337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25277</v>
      </c>
      <c r="C12" s="13">
        <v>22562</v>
      </c>
      <c r="D12" s="13">
        <v>17513</v>
      </c>
      <c r="E12" s="13">
        <v>6346</v>
      </c>
      <c r="F12" s="13">
        <v>10907</v>
      </c>
      <c r="G12" s="13">
        <v>32775</v>
      </c>
      <c r="H12" s="13">
        <v>4108</v>
      </c>
      <c r="I12" s="13">
        <v>23171</v>
      </c>
      <c r="J12" s="13">
        <v>17459</v>
      </c>
      <c r="K12" s="13">
        <v>21969</v>
      </c>
      <c r="L12" s="13">
        <v>16479</v>
      </c>
      <c r="M12" s="13">
        <v>5892</v>
      </c>
      <c r="N12" s="13">
        <v>3155</v>
      </c>
      <c r="O12" s="11">
        <f>SUM(B12:N12)</f>
        <v>207613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306100</v>
      </c>
      <c r="C13" s="15">
        <f t="shared" si="2"/>
        <v>206748</v>
      </c>
      <c r="D13" s="15">
        <f t="shared" si="2"/>
        <v>208046</v>
      </c>
      <c r="E13" s="15">
        <f t="shared" si="2"/>
        <v>51892</v>
      </c>
      <c r="F13" s="15">
        <f t="shared" si="2"/>
        <v>103612</v>
      </c>
      <c r="G13" s="15">
        <f t="shared" si="2"/>
        <v>280552</v>
      </c>
      <c r="H13" s="15">
        <f t="shared" si="2"/>
        <v>33781</v>
      </c>
      <c r="I13" s="15">
        <f t="shared" si="2"/>
        <v>207821</v>
      </c>
      <c r="J13" s="15">
        <f t="shared" si="2"/>
        <v>177772</v>
      </c>
      <c r="K13" s="15">
        <f t="shared" si="2"/>
        <v>290212</v>
      </c>
      <c r="L13" s="15">
        <f t="shared" si="2"/>
        <v>220627</v>
      </c>
      <c r="M13" s="15">
        <f t="shared" si="2"/>
        <v>107686</v>
      </c>
      <c r="N13" s="15">
        <f t="shared" si="2"/>
        <v>68875</v>
      </c>
      <c r="O13" s="11">
        <f>SUM(B13:N13)</f>
        <v>2263724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1.196439992855459</v>
      </c>
      <c r="C18" s="19">
        <v>1.239692148415442</v>
      </c>
      <c r="D18" s="19">
        <v>1.294922026059605</v>
      </c>
      <c r="E18" s="19">
        <v>0.872071761827933</v>
      </c>
      <c r="F18" s="19">
        <v>2.079790963964516</v>
      </c>
      <c r="G18" s="19">
        <v>1.443491945600751</v>
      </c>
      <c r="H18" s="19">
        <v>1.570927053362861</v>
      </c>
      <c r="I18" s="19">
        <v>1.261672105389015</v>
      </c>
      <c r="J18" s="19">
        <v>1.31967770551038</v>
      </c>
      <c r="K18" s="19">
        <v>1.128823669537205</v>
      </c>
      <c r="L18" s="19">
        <v>1.185319025429037</v>
      </c>
      <c r="M18" s="19">
        <v>1.196800383002784</v>
      </c>
      <c r="N18" s="19">
        <v>1.06359593764425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1338375.3099999998</v>
      </c>
      <c r="C20" s="24">
        <f t="shared" si="3"/>
        <v>981871.14</v>
      </c>
      <c r="D20" s="24">
        <f t="shared" si="3"/>
        <v>870302.47</v>
      </c>
      <c r="E20" s="24">
        <f t="shared" si="3"/>
        <v>261573.47999999998</v>
      </c>
      <c r="F20" s="24">
        <f t="shared" si="3"/>
        <v>816391.72</v>
      </c>
      <c r="G20" s="24">
        <f t="shared" si="3"/>
        <v>1284941.8</v>
      </c>
      <c r="H20" s="24">
        <f t="shared" si="3"/>
        <v>229132.42999999996</v>
      </c>
      <c r="I20" s="24">
        <f t="shared" si="3"/>
        <v>1023215.4800000001</v>
      </c>
      <c r="J20" s="24">
        <f t="shared" si="3"/>
        <v>881647.2999999999</v>
      </c>
      <c r="K20" s="24">
        <f t="shared" si="3"/>
        <v>1141017.74</v>
      </c>
      <c r="L20" s="24">
        <f t="shared" si="3"/>
        <v>1041540.6399999999</v>
      </c>
      <c r="M20" s="24">
        <f t="shared" si="3"/>
        <v>591725.3699999999</v>
      </c>
      <c r="N20" s="24">
        <f t="shared" si="3"/>
        <v>301360.8300000001</v>
      </c>
      <c r="O20" s="24">
        <f>O21+O22+O23+O24+O25+O26+O27+O28+O29</f>
        <v>10763095.71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1008712.13</v>
      </c>
      <c r="C21" s="28">
        <f t="shared" si="4"/>
        <v>732842.03</v>
      </c>
      <c r="D21" s="28">
        <f t="shared" si="4"/>
        <v>622137.2</v>
      </c>
      <c r="E21" s="28">
        <f t="shared" si="4"/>
        <v>274166.55</v>
      </c>
      <c r="F21" s="28">
        <f t="shared" si="4"/>
        <v>364999.56</v>
      </c>
      <c r="G21" s="28">
        <f t="shared" si="4"/>
        <v>821136.87</v>
      </c>
      <c r="H21" s="28">
        <f t="shared" si="4"/>
        <v>136168.02</v>
      </c>
      <c r="I21" s="28">
        <f t="shared" si="4"/>
        <v>737307.86</v>
      </c>
      <c r="J21" s="28">
        <f t="shared" si="4"/>
        <v>619683.47</v>
      </c>
      <c r="K21" s="28">
        <f t="shared" si="4"/>
        <v>917317.57</v>
      </c>
      <c r="L21" s="28">
        <f t="shared" si="4"/>
        <v>795033.66</v>
      </c>
      <c r="M21" s="28">
        <f t="shared" si="4"/>
        <v>446541.61</v>
      </c>
      <c r="N21" s="28">
        <f t="shared" si="4"/>
        <v>258246.82</v>
      </c>
      <c r="O21" s="28">
        <f aca="true" t="shared" si="5" ref="O21:O29">SUM(B21:N21)</f>
        <v>7734293.3500000015</v>
      </c>
    </row>
    <row r="22" spans="1:23" ht="18.75" customHeight="1">
      <c r="A22" s="26" t="s">
        <v>33</v>
      </c>
      <c r="B22" s="28">
        <f>IF(B18&lt;&gt;0,ROUND((B18-1)*B21,2),0)</f>
        <v>198151.4</v>
      </c>
      <c r="C22" s="28">
        <f aca="true" t="shared" si="6" ref="C22:N22">IF(C18&lt;&gt;0,ROUND((C18-1)*C21,2),0)</f>
        <v>175656.48</v>
      </c>
      <c r="D22" s="28">
        <f t="shared" si="6"/>
        <v>183481.96</v>
      </c>
      <c r="E22" s="28">
        <f t="shared" si="6"/>
        <v>-35073.64</v>
      </c>
      <c r="F22" s="28">
        <f t="shared" si="6"/>
        <v>394123.23</v>
      </c>
      <c r="G22" s="28">
        <f t="shared" si="6"/>
        <v>364167.59</v>
      </c>
      <c r="H22" s="28">
        <f t="shared" si="6"/>
        <v>77742.01</v>
      </c>
      <c r="I22" s="28">
        <f t="shared" si="6"/>
        <v>192932.9</v>
      </c>
      <c r="J22" s="28">
        <f t="shared" si="6"/>
        <v>198098.99</v>
      </c>
      <c r="K22" s="28">
        <f t="shared" si="6"/>
        <v>118172.22</v>
      </c>
      <c r="L22" s="28">
        <f t="shared" si="6"/>
        <v>147334.86</v>
      </c>
      <c r="M22" s="28">
        <f t="shared" si="6"/>
        <v>87879.56</v>
      </c>
      <c r="N22" s="28">
        <f t="shared" si="6"/>
        <v>16423.45</v>
      </c>
      <c r="O22" s="28">
        <f t="shared" si="5"/>
        <v>2119091.0100000002</v>
      </c>
      <c r="W22" s="51"/>
    </row>
    <row r="23" spans="1:15" ht="18.75" customHeight="1">
      <c r="A23" s="26" t="s">
        <v>34</v>
      </c>
      <c r="B23" s="28">
        <v>66142.44</v>
      </c>
      <c r="C23" s="28">
        <v>44411.66</v>
      </c>
      <c r="D23" s="28">
        <v>31886.44</v>
      </c>
      <c r="E23" s="28">
        <v>11453.11</v>
      </c>
      <c r="F23" s="28">
        <v>36876.29</v>
      </c>
      <c r="G23" s="28">
        <v>53925.57</v>
      </c>
      <c r="H23" s="28">
        <v>6761.02</v>
      </c>
      <c r="I23" s="28">
        <v>46930.66</v>
      </c>
      <c r="J23" s="28">
        <v>39983.68</v>
      </c>
      <c r="K23" s="28">
        <v>60961.23</v>
      </c>
      <c r="L23" s="28">
        <v>54890.24</v>
      </c>
      <c r="M23" s="28">
        <v>25640.98</v>
      </c>
      <c r="N23" s="28">
        <v>15941.86</v>
      </c>
      <c r="O23" s="28">
        <f t="shared" si="5"/>
        <v>495805.18</v>
      </c>
    </row>
    <row r="24" spans="1:15" ht="18.75" customHeight="1">
      <c r="A24" s="26" t="s">
        <v>35</v>
      </c>
      <c r="B24" s="28">
        <v>3458.56</v>
      </c>
      <c r="C24" s="28">
        <v>3458.56</v>
      </c>
      <c r="D24" s="28">
        <v>1729.28</v>
      </c>
      <c r="E24" s="28">
        <v>1729.28</v>
      </c>
      <c r="F24" s="28">
        <v>1729.28</v>
      </c>
      <c r="G24" s="28">
        <v>1729.28</v>
      </c>
      <c r="H24" s="28">
        <v>1729.28</v>
      </c>
      <c r="I24" s="28">
        <v>3458.56</v>
      </c>
      <c r="J24" s="28">
        <v>1729.28</v>
      </c>
      <c r="K24" s="28">
        <v>1729.28</v>
      </c>
      <c r="L24" s="28">
        <v>1729.28</v>
      </c>
      <c r="M24" s="28">
        <v>1729.28</v>
      </c>
      <c r="N24" s="28">
        <v>1729.28</v>
      </c>
      <c r="O24" s="28">
        <f t="shared" si="5"/>
        <v>27668.479999999996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1099.4</v>
      </c>
      <c r="C26" s="28">
        <v>823.25</v>
      </c>
      <c r="D26" s="28">
        <v>721.64</v>
      </c>
      <c r="E26" s="28">
        <v>216.23</v>
      </c>
      <c r="F26" s="28">
        <v>677.35</v>
      </c>
      <c r="G26" s="28">
        <v>1068.14</v>
      </c>
      <c r="H26" s="28">
        <v>190.18</v>
      </c>
      <c r="I26" s="28">
        <v>844.09</v>
      </c>
      <c r="J26" s="28">
        <v>734.67</v>
      </c>
      <c r="K26" s="28">
        <v>945.69</v>
      </c>
      <c r="L26" s="28">
        <v>859.72</v>
      </c>
      <c r="M26" s="28">
        <v>484.57</v>
      </c>
      <c r="N26" s="28">
        <v>257.93</v>
      </c>
      <c r="O26" s="28">
        <f t="shared" si="5"/>
        <v>8922.860000000002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-59542.549999999996</v>
      </c>
      <c r="C31" s="28">
        <f aca="true" t="shared" si="7" ref="C31:O31">+C32+C34+C47+C48+C49+C54-C55</f>
        <v>-58578.97</v>
      </c>
      <c r="D31" s="28">
        <f t="shared" si="7"/>
        <v>-40497.590000000004</v>
      </c>
      <c r="E31" s="28">
        <f t="shared" si="7"/>
        <v>-10380.789999999999</v>
      </c>
      <c r="F31" s="28">
        <f t="shared" si="7"/>
        <v>-20702.12</v>
      </c>
      <c r="G31" s="28">
        <f t="shared" si="7"/>
        <v>-51312.310000000005</v>
      </c>
      <c r="H31" s="28">
        <f t="shared" si="7"/>
        <v>-10227.12</v>
      </c>
      <c r="I31" s="28">
        <f t="shared" si="7"/>
        <v>-65369.66</v>
      </c>
      <c r="J31" s="28">
        <f t="shared" si="7"/>
        <v>-45058.020000000004</v>
      </c>
      <c r="K31" s="28">
        <f t="shared" si="7"/>
        <v>-41052.64</v>
      </c>
      <c r="L31" s="28">
        <f t="shared" si="7"/>
        <v>-34335.38</v>
      </c>
      <c r="M31" s="28">
        <f t="shared" si="7"/>
        <v>-25099.309999999998</v>
      </c>
      <c r="N31" s="28">
        <f t="shared" si="7"/>
        <v>-18805.36</v>
      </c>
      <c r="O31" s="28">
        <f t="shared" si="7"/>
        <v>-480961.81999999995</v>
      </c>
    </row>
    <row r="32" spans="1:15" ht="18.75" customHeight="1">
      <c r="A32" s="26" t="s">
        <v>38</v>
      </c>
      <c r="B32" s="29">
        <f>+B33</f>
        <v>-53429.2</v>
      </c>
      <c r="C32" s="29">
        <f>+C33</f>
        <v>-54001.2</v>
      </c>
      <c r="D32" s="29">
        <f aca="true" t="shared" si="8" ref="D32:O32">+D33</f>
        <v>-36484.8</v>
      </c>
      <c r="E32" s="29">
        <f t="shared" si="8"/>
        <v>-9178.4</v>
      </c>
      <c r="F32" s="29">
        <f t="shared" si="8"/>
        <v>-16935.6</v>
      </c>
      <c r="G32" s="29">
        <f t="shared" si="8"/>
        <v>-45372.8</v>
      </c>
      <c r="H32" s="29">
        <f t="shared" si="8"/>
        <v>-9169.6</v>
      </c>
      <c r="I32" s="29">
        <f t="shared" si="8"/>
        <v>-60676</v>
      </c>
      <c r="J32" s="29">
        <f t="shared" si="8"/>
        <v>-40972.8</v>
      </c>
      <c r="K32" s="29">
        <f t="shared" si="8"/>
        <v>-35794</v>
      </c>
      <c r="L32" s="29">
        <f t="shared" si="8"/>
        <v>-29554.8</v>
      </c>
      <c r="M32" s="29">
        <f t="shared" si="8"/>
        <v>-22404.8</v>
      </c>
      <c r="N32" s="29">
        <f t="shared" si="8"/>
        <v>-17371.2</v>
      </c>
      <c r="O32" s="29">
        <f t="shared" si="8"/>
        <v>-431345.19999999995</v>
      </c>
    </row>
    <row r="33" spans="1:26" ht="18.75" customHeight="1">
      <c r="A33" s="27" t="s">
        <v>39</v>
      </c>
      <c r="B33" s="16">
        <f>ROUND((-B9)*$G$3,2)</f>
        <v>-53429.2</v>
      </c>
      <c r="C33" s="16">
        <f aca="true" t="shared" si="9" ref="C33:N33">ROUND((-C9)*$G$3,2)</f>
        <v>-54001.2</v>
      </c>
      <c r="D33" s="16">
        <f t="shared" si="9"/>
        <v>-36484.8</v>
      </c>
      <c r="E33" s="16">
        <f t="shared" si="9"/>
        <v>-9178.4</v>
      </c>
      <c r="F33" s="16">
        <f t="shared" si="9"/>
        <v>-16935.6</v>
      </c>
      <c r="G33" s="16">
        <f t="shared" si="9"/>
        <v>-45372.8</v>
      </c>
      <c r="H33" s="16">
        <f t="shared" si="9"/>
        <v>-9169.6</v>
      </c>
      <c r="I33" s="16">
        <f t="shared" si="9"/>
        <v>-60676</v>
      </c>
      <c r="J33" s="16">
        <f t="shared" si="9"/>
        <v>-40972.8</v>
      </c>
      <c r="K33" s="16">
        <f t="shared" si="9"/>
        <v>-35794</v>
      </c>
      <c r="L33" s="16">
        <f t="shared" si="9"/>
        <v>-29554.8</v>
      </c>
      <c r="M33" s="16">
        <f t="shared" si="9"/>
        <v>-22404.8</v>
      </c>
      <c r="N33" s="16">
        <f t="shared" si="9"/>
        <v>-17371.2</v>
      </c>
      <c r="O33" s="30">
        <f aca="true" t="shared" si="10" ref="O33:O55">SUM(B33:N33)</f>
        <v>-431345.19999999995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-6113.35</v>
      </c>
      <c r="C34" s="29">
        <f aca="true" t="shared" si="11" ref="C34:O34">SUM(C35:C45)</f>
        <v>-4577.77</v>
      </c>
      <c r="D34" s="29">
        <f t="shared" si="11"/>
        <v>-4012.79</v>
      </c>
      <c r="E34" s="29">
        <f t="shared" si="11"/>
        <v>-1202.39</v>
      </c>
      <c r="F34" s="29">
        <f t="shared" si="11"/>
        <v>-3766.52</v>
      </c>
      <c r="G34" s="29">
        <f t="shared" si="11"/>
        <v>-5939.51</v>
      </c>
      <c r="H34" s="29">
        <f t="shared" si="11"/>
        <v>-1057.52</v>
      </c>
      <c r="I34" s="29">
        <f t="shared" si="11"/>
        <v>-4693.66</v>
      </c>
      <c r="J34" s="29">
        <f t="shared" si="11"/>
        <v>-4085.22</v>
      </c>
      <c r="K34" s="29">
        <f t="shared" si="11"/>
        <v>-5258.64</v>
      </c>
      <c r="L34" s="29">
        <f t="shared" si="11"/>
        <v>-4780.58</v>
      </c>
      <c r="M34" s="29">
        <f t="shared" si="11"/>
        <v>-2694.51</v>
      </c>
      <c r="N34" s="29">
        <f t="shared" si="11"/>
        <v>-1434.16</v>
      </c>
      <c r="O34" s="29">
        <f t="shared" si="11"/>
        <v>-49616.62000000001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-6113.35</v>
      </c>
      <c r="C43" s="31">
        <v>-4577.77</v>
      </c>
      <c r="D43" s="31">
        <v>-4012.79</v>
      </c>
      <c r="E43" s="31">
        <v>-1202.39</v>
      </c>
      <c r="F43" s="31">
        <v>-3766.52</v>
      </c>
      <c r="G43" s="31">
        <v>-5939.51</v>
      </c>
      <c r="H43" s="31">
        <v>-1057.52</v>
      </c>
      <c r="I43" s="31">
        <v>-4693.66</v>
      </c>
      <c r="J43" s="31">
        <v>-4085.22</v>
      </c>
      <c r="K43" s="31">
        <v>-5258.64</v>
      </c>
      <c r="L43" s="31">
        <v>-4780.58</v>
      </c>
      <c r="M43" s="31">
        <v>-2694.51</v>
      </c>
      <c r="N43" s="31">
        <v>-1434.16</v>
      </c>
      <c r="O43" s="31">
        <f>SUM(B43:N43)</f>
        <v>-49616.62000000001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1278832.7599999998</v>
      </c>
      <c r="C53" s="34">
        <f aca="true" t="shared" si="13" ref="C53:N53">+C20+C31</f>
        <v>923292.17</v>
      </c>
      <c r="D53" s="34">
        <f t="shared" si="13"/>
        <v>829804.88</v>
      </c>
      <c r="E53" s="34">
        <f t="shared" si="13"/>
        <v>251192.68999999997</v>
      </c>
      <c r="F53" s="34">
        <f t="shared" si="13"/>
        <v>795689.6</v>
      </c>
      <c r="G53" s="34">
        <f t="shared" si="13"/>
        <v>1233629.49</v>
      </c>
      <c r="H53" s="34">
        <f t="shared" si="13"/>
        <v>218905.30999999997</v>
      </c>
      <c r="I53" s="34">
        <f t="shared" si="13"/>
        <v>957845.8200000001</v>
      </c>
      <c r="J53" s="34">
        <f t="shared" si="13"/>
        <v>836589.2799999999</v>
      </c>
      <c r="K53" s="34">
        <f t="shared" si="13"/>
        <v>1099965.1</v>
      </c>
      <c r="L53" s="34">
        <f t="shared" si="13"/>
        <v>1007205.2599999999</v>
      </c>
      <c r="M53" s="34">
        <f t="shared" si="13"/>
        <v>566626.0599999998</v>
      </c>
      <c r="N53" s="34">
        <f t="shared" si="13"/>
        <v>282555.4700000001</v>
      </c>
      <c r="O53" s="34">
        <f>SUM(B53:N53)</f>
        <v>10282133.89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1278832.76</v>
      </c>
      <c r="C59" s="42">
        <f t="shared" si="14"/>
        <v>923292.17</v>
      </c>
      <c r="D59" s="42">
        <f t="shared" si="14"/>
        <v>829804.88</v>
      </c>
      <c r="E59" s="42">
        <f t="shared" si="14"/>
        <v>251192.68</v>
      </c>
      <c r="F59" s="42">
        <f t="shared" si="14"/>
        <v>795689.61</v>
      </c>
      <c r="G59" s="42">
        <f t="shared" si="14"/>
        <v>1233629.49</v>
      </c>
      <c r="H59" s="42">
        <f t="shared" si="14"/>
        <v>218905.31</v>
      </c>
      <c r="I59" s="42">
        <f t="shared" si="14"/>
        <v>957845.82</v>
      </c>
      <c r="J59" s="42">
        <f t="shared" si="14"/>
        <v>836589.28</v>
      </c>
      <c r="K59" s="42">
        <f t="shared" si="14"/>
        <v>1099965.09</v>
      </c>
      <c r="L59" s="42">
        <f t="shared" si="14"/>
        <v>1007205.26</v>
      </c>
      <c r="M59" s="42">
        <f t="shared" si="14"/>
        <v>566626.05</v>
      </c>
      <c r="N59" s="42">
        <f t="shared" si="14"/>
        <v>282555.47</v>
      </c>
      <c r="O59" s="34">
        <f t="shared" si="14"/>
        <v>10282133.870000003</v>
      </c>
      <c r="Q59"/>
    </row>
    <row r="60" spans="1:18" ht="18.75" customHeight="1">
      <c r="A60" s="26" t="s">
        <v>54</v>
      </c>
      <c r="B60" s="42">
        <v>1053239.81</v>
      </c>
      <c r="C60" s="42">
        <v>671388.67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1724628.48</v>
      </c>
      <c r="P60"/>
      <c r="Q60"/>
      <c r="R60" s="41"/>
    </row>
    <row r="61" spans="1:16" ht="18.75" customHeight="1">
      <c r="A61" s="26" t="s">
        <v>55</v>
      </c>
      <c r="B61" s="42">
        <v>225592.95</v>
      </c>
      <c r="C61" s="42">
        <v>251903.5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477496.45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829804.88</v>
      </c>
      <c r="E62" s="43">
        <v>0</v>
      </c>
      <c r="F62" s="43">
        <v>0</v>
      </c>
      <c r="G62" s="43">
        <v>0</v>
      </c>
      <c r="H62" s="42">
        <v>218905.31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1048710.19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251192.68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251192.68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795689.61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795689.61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1233629.49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1233629.49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957845.82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957845.82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836589.28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836589.28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1099965.09</v>
      </c>
      <c r="L68" s="29">
        <v>1007205.26</v>
      </c>
      <c r="M68" s="43">
        <v>0</v>
      </c>
      <c r="N68" s="43">
        <v>0</v>
      </c>
      <c r="O68" s="34">
        <f t="shared" si="15"/>
        <v>2107170.35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566626.05</v>
      </c>
      <c r="N69" s="43">
        <v>0</v>
      </c>
      <c r="O69" s="34">
        <f t="shared" si="15"/>
        <v>566626.05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282555.47</v>
      </c>
      <c r="O70" s="46">
        <f t="shared" si="15"/>
        <v>282555.47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2023-02-06T20:17:01Z</dcterms:modified>
  <cp:category/>
  <cp:version/>
  <cp:contentType/>
  <cp:contentStatus/>
</cp:coreProperties>
</file>