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<sst xmlns="http://schemas.openxmlformats.org/spreadsheetml/2006/main" count="88" uniqueCount="85">
  <si>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</si>
  <si>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</si>
  <si>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</si>
  <si>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</si>
  <si>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</si>
  <si>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</si>
  <si>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</si>
  <si>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</si>
  <si>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</si>
  <si>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</si>
  <si>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</si>
  <si>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</si>
  <si>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</si>
  <si>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</si>
  <si>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</si>
  <si>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</si>
  <si>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</si>
  <si>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</si>
  <si>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</si>
  <si>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</si>
  <si>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</si>
  <si>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</si>
  <si>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</si>
  <si>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</si>
  <si>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</si>
  <si>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</si>
  <si>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</si>
  <si>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</si>
  <si>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</si>
  <si>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</si>
  <si>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</si>
  <si>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</si>
  <si>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</si>
  <si>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</si>
  <si>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</si>
  <si>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</si>
  <si>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</si>
  <si>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</si>
  <si>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</si>
  <si>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</si>
  <si>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</si>
  <si>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</si>
  <si>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</si>
  <si>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</si>
  <si>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</si>
  <si>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</si>
  <si>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</si>
  <si>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</si>
  <si>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</si>
  <si>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</si>
  <si>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</si>
  <si>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</si>
  <si>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</si>
  <si>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</si>
  <si>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</si>
  <si>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</si>
  <si>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</si>
  <si>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</si>
  <si>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</si>
  <si>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</si>
  <si>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</si>
  <si>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</si>
  <si>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</si>
  <si>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</si>
  <si>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</si>
  <si>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</si>
  <si>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</si>
  <si>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</si>
  <si>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</si>
  <si>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</si>
  <si>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</si>
  <si>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</si>
  <si>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</si>
  <si>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</si>
  <si>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</si>
  <si>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</si>
  <si>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</si>
  <si>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</si>
  <si>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</si>
  <si>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</si>
  <si>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</si>
  <si>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</si>
  <si>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</si>
  <si>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</si>
  <si>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29/01/23 - VENCIMENTO 03/02/23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</si>
</sst>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127161</v>
      </c>
      <c r="C7" s="9">
        <f t="shared" si="0"/>
        <v>86618</v>
      </c>
      <c r="D7" s="9">
        <f t="shared" si="0"/>
        <v>84702</v>
      </c>
      <c r="E7" s="9">
        <f t="shared" si="0"/>
        <v>20225</v>
      </c>
      <c r="F7" s="9">
        <f t="shared" si="0"/>
        <v>63262</v>
      </c>
      <c r="G7" s="9">
        <f t="shared" si="0"/>
        <v>101550</v>
      </c>
      <c r="H7" s="9">
        <f t="shared" si="0"/>
        <v>11667</v>
      </c>
      <c r="I7" s="9">
        <f t="shared" si="0"/>
        <v>53409</v>
      </c>
      <c r="J7" s="9">
        <f t="shared" si="0"/>
        <v>74418</v>
      </c>
      <c r="K7" s="9">
        <f t="shared" si="0"/>
        <v>125261</v>
      </c>
      <c r="L7" s="9">
        <f t="shared" si="0"/>
        <v>95591</v>
      </c>
      <c r="M7" s="9">
        <f t="shared" si="0"/>
        <v>39559</v>
      </c>
      <c r="N7" s="9">
        <f t="shared" si="0"/>
        <v>22241</v>
      </c>
      <c r="O7" s="9">
        <f t="shared" si="0"/>
        <v>905664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6748</v>
      </c>
      <c r="C8" s="11">
        <f t="shared" si="1"/>
        <v>6318</v>
      </c>
      <c r="D8" s="11">
        <f t="shared" si="1"/>
        <v>4112</v>
      </c>
      <c r="E8" s="11">
        <f t="shared" si="1"/>
        <v>803</v>
      </c>
      <c r="F8" s="11">
        <f t="shared" si="1"/>
        <v>3082</v>
      </c>
      <c r="G8" s="11">
        <f t="shared" si="1"/>
        <v>4631</v>
      </c>
      <c r="H8" s="11">
        <f t="shared" si="1"/>
        <v>798</v>
      </c>
      <c r="I8" s="11">
        <f t="shared" si="1"/>
        <v>4233</v>
      </c>
      <c r="J8" s="11">
        <f t="shared" si="1"/>
        <v>4820</v>
      </c>
      <c r="K8" s="11">
        <f t="shared" si="1"/>
        <v>5058</v>
      </c>
      <c r="L8" s="11">
        <f t="shared" si="1"/>
        <v>3451</v>
      </c>
      <c r="M8" s="11">
        <f t="shared" si="1"/>
        <v>1930</v>
      </c>
      <c r="N8" s="11">
        <f t="shared" si="1"/>
        <v>1289</v>
      </c>
      <c r="O8" s="11">
        <f t="shared" si="1"/>
        <v>47273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6748</v>
      </c>
      <c r="C9" s="11">
        <v>6318</v>
      </c>
      <c r="D9" s="11">
        <v>4112</v>
      </c>
      <c r="E9" s="11">
        <v>803</v>
      </c>
      <c r="F9" s="11">
        <v>3082</v>
      </c>
      <c r="G9" s="11">
        <v>4631</v>
      </c>
      <c r="H9" s="11">
        <v>798</v>
      </c>
      <c r="I9" s="11">
        <v>4233</v>
      </c>
      <c r="J9" s="11">
        <v>4820</v>
      </c>
      <c r="K9" s="11">
        <v>5054</v>
      </c>
      <c r="L9" s="11">
        <v>3451</v>
      </c>
      <c r="M9" s="11">
        <v>1928</v>
      </c>
      <c r="N9" s="11">
        <v>1285</v>
      </c>
      <c r="O9" s="11">
        <f>SUM(B9:N9)</f>
        <v>47263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4</v>
      </c>
      <c r="L10" s="13">
        <v>0</v>
      </c>
      <c r="M10" s="13">
        <v>2</v>
      </c>
      <c r="N10" s="13">
        <v>4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120413</v>
      </c>
      <c r="C11" s="13">
        <v>80300</v>
      </c>
      <c r="D11" s="13">
        <v>80590</v>
      </c>
      <c r="E11" s="13">
        <v>19422</v>
      </c>
      <c r="F11" s="13">
        <v>60180</v>
      </c>
      <c r="G11" s="13">
        <v>96919</v>
      </c>
      <c r="H11" s="13">
        <v>10869</v>
      </c>
      <c r="I11" s="13">
        <v>49176</v>
      </c>
      <c r="J11" s="13">
        <v>69598</v>
      </c>
      <c r="K11" s="13">
        <v>120203</v>
      </c>
      <c r="L11" s="13">
        <v>92140</v>
      </c>
      <c r="M11" s="13">
        <v>37629</v>
      </c>
      <c r="N11" s="13">
        <v>20952</v>
      </c>
      <c r="O11" s="11">
        <f>SUM(B11:N11)</f>
        <v>858391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11330</v>
      </c>
      <c r="C12" s="13">
        <v>10098</v>
      </c>
      <c r="D12" s="13">
        <v>8089</v>
      </c>
      <c r="E12" s="13">
        <v>2838</v>
      </c>
      <c r="F12" s="13">
        <v>7325</v>
      </c>
      <c r="G12" s="13">
        <v>13035</v>
      </c>
      <c r="H12" s="13">
        <v>1563</v>
      </c>
      <c r="I12" s="13">
        <v>6250</v>
      </c>
      <c r="J12" s="13">
        <v>8160</v>
      </c>
      <c r="K12" s="13">
        <v>10088</v>
      </c>
      <c r="L12" s="13">
        <v>7533</v>
      </c>
      <c r="M12" s="13">
        <v>2575</v>
      </c>
      <c r="N12" s="13">
        <v>1154</v>
      </c>
      <c r="O12" s="11">
        <f>SUM(B12:N12)</f>
        <v>90038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109083</v>
      </c>
      <c r="C13" s="15">
        <f t="shared" si="2"/>
        <v>70202</v>
      </c>
      <c r="D13" s="15">
        <f t="shared" si="2"/>
        <v>72501</v>
      </c>
      <c r="E13" s="15">
        <f t="shared" si="2"/>
        <v>16584</v>
      </c>
      <c r="F13" s="15">
        <f t="shared" si="2"/>
        <v>52855</v>
      </c>
      <c r="G13" s="15">
        <f t="shared" si="2"/>
        <v>83884</v>
      </c>
      <c r="H13" s="15">
        <f t="shared" si="2"/>
        <v>9306</v>
      </c>
      <c r="I13" s="15">
        <f t="shared" si="2"/>
        <v>42926</v>
      </c>
      <c r="J13" s="15">
        <f t="shared" si="2"/>
        <v>61438</v>
      </c>
      <c r="K13" s="15">
        <f t="shared" si="2"/>
        <v>110115</v>
      </c>
      <c r="L13" s="15">
        <f t="shared" si="2"/>
        <v>84607</v>
      </c>
      <c r="M13" s="15">
        <f t="shared" si="2"/>
        <v>35054</v>
      </c>
      <c r="N13" s="15">
        <f t="shared" si="2"/>
        <v>19798</v>
      </c>
      <c r="O13" s="11">
        <f>SUM(B13:N13)</f>
        <v>768353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1.200516182294804</v>
      </c>
      <c r="C18" s="19">
        <v>1.25799985093349</v>
      </c>
      <c r="D18" s="19">
        <v>1.318628402634497</v>
      </c>
      <c r="E18" s="19">
        <v>0.905044408684227</v>
      </c>
      <c r="F18" s="19">
        <v>1.374488784041845</v>
      </c>
      <c r="G18" s="19">
        <v>1.447847791394032</v>
      </c>
      <c r="H18" s="19">
        <v>1.631953994551963</v>
      </c>
      <c r="I18" s="19">
        <v>1.223243152725596</v>
      </c>
      <c r="J18" s="19">
        <v>1.317060769912262</v>
      </c>
      <c r="K18" s="19">
        <v>1.123766965045219</v>
      </c>
      <c r="L18" s="19">
        <v>1.194226373686625</v>
      </c>
      <c r="M18" s="19">
        <v>1.203881594144531</v>
      </c>
      <c r="N18" s="19">
        <v>1.062928165991373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541656.99</v>
      </c>
      <c r="C20" s="24">
        <f t="shared" si="3"/>
        <v>379333.03</v>
      </c>
      <c r="D20" s="24">
        <f t="shared" si="3"/>
        <v>347053.72</v>
      </c>
      <c r="E20" s="24">
        <f t="shared" si="3"/>
        <v>100382.08000000002</v>
      </c>
      <c r="F20" s="24">
        <f t="shared" si="3"/>
        <v>305272.37999999995</v>
      </c>
      <c r="G20" s="24">
        <f t="shared" si="3"/>
        <v>445269.82</v>
      </c>
      <c r="H20" s="24">
        <f t="shared" si="3"/>
        <v>76305.15999999999</v>
      </c>
      <c r="I20" s="24">
        <f t="shared" si="3"/>
        <v>264800.31</v>
      </c>
      <c r="J20" s="24">
        <f t="shared" si="3"/>
        <v>339923.8300000001</v>
      </c>
      <c r="K20" s="24">
        <f t="shared" si="3"/>
        <v>477317.99</v>
      </c>
      <c r="L20" s="24">
        <f t="shared" si="3"/>
        <v>443636.87999999995</v>
      </c>
      <c r="M20" s="24">
        <f t="shared" si="3"/>
        <v>225012.93</v>
      </c>
      <c r="N20" s="24">
        <f t="shared" si="3"/>
        <v>98341.38999999998</v>
      </c>
      <c r="O20" s="24">
        <f>O21+O22+O23+O24+O25+O26+O27+O28+O29</f>
        <v>4044306.51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373395.56</v>
      </c>
      <c r="C21" s="28">
        <f t="shared" si="4"/>
        <v>262755.7</v>
      </c>
      <c r="D21" s="28">
        <f t="shared" si="4"/>
        <v>225341.2</v>
      </c>
      <c r="E21" s="28">
        <f t="shared" si="4"/>
        <v>91920.6</v>
      </c>
      <c r="F21" s="28">
        <f t="shared" si="4"/>
        <v>195074.7</v>
      </c>
      <c r="G21" s="28">
        <f t="shared" si="4"/>
        <v>257652.66</v>
      </c>
      <c r="H21" s="28">
        <f t="shared" si="4"/>
        <v>39743.64</v>
      </c>
      <c r="I21" s="28">
        <f t="shared" si="4"/>
        <v>160873.25</v>
      </c>
      <c r="J21" s="28">
        <f t="shared" si="4"/>
        <v>225456.77</v>
      </c>
      <c r="K21" s="28">
        <f t="shared" si="4"/>
        <v>358709.93</v>
      </c>
      <c r="L21" s="28">
        <f t="shared" si="4"/>
        <v>311693.57</v>
      </c>
      <c r="M21" s="28">
        <f t="shared" si="4"/>
        <v>148844.69</v>
      </c>
      <c r="N21" s="28">
        <f t="shared" si="4"/>
        <v>75590.49</v>
      </c>
      <c r="O21" s="28">
        <f aca="true" t="shared" si="5" ref="O21:O29">SUM(B21:N21)</f>
        <v>2727052.76</v>
      </c>
    </row>
    <row r="22" spans="1:23" ht="18.75" customHeight="1">
      <c r="A22" s="26" t="s">
        <v>33</v>
      </c>
      <c r="B22" s="28">
        <f>IF(B18&lt;&gt;0,ROUND((B18-1)*B21,2),0)</f>
        <v>74871.85</v>
      </c>
      <c r="C22" s="28">
        <f aca="true" t="shared" si="6" ref="C22:N22">IF(C18&lt;&gt;0,ROUND((C18-1)*C21,2),0)</f>
        <v>67790.93</v>
      </c>
      <c r="D22" s="28">
        <f t="shared" si="6"/>
        <v>71800.11</v>
      </c>
      <c r="E22" s="28">
        <f t="shared" si="6"/>
        <v>-8728.37</v>
      </c>
      <c r="F22" s="28">
        <f t="shared" si="6"/>
        <v>73053.29</v>
      </c>
      <c r="G22" s="28">
        <f t="shared" si="6"/>
        <v>115389.17</v>
      </c>
      <c r="H22" s="28">
        <f t="shared" si="6"/>
        <v>25116.15</v>
      </c>
      <c r="I22" s="28">
        <f t="shared" si="6"/>
        <v>35913.85</v>
      </c>
      <c r="J22" s="28">
        <f t="shared" si="6"/>
        <v>71483.5</v>
      </c>
      <c r="K22" s="28">
        <f t="shared" si="6"/>
        <v>44396.44</v>
      </c>
      <c r="L22" s="28">
        <f t="shared" si="6"/>
        <v>60539.11</v>
      </c>
      <c r="M22" s="28">
        <f t="shared" si="6"/>
        <v>30346.69</v>
      </c>
      <c r="N22" s="28">
        <f t="shared" si="6"/>
        <v>4756.77</v>
      </c>
      <c r="O22" s="28">
        <f t="shared" si="5"/>
        <v>666729.4899999999</v>
      </c>
      <c r="W22" s="51"/>
    </row>
    <row r="23" spans="1:15" ht="18.75" customHeight="1">
      <c r="A23" s="26" t="s">
        <v>34</v>
      </c>
      <c r="B23" s="28">
        <v>27834.97</v>
      </c>
      <c r="C23" s="28">
        <v>19700.08</v>
      </c>
      <c r="D23" s="28">
        <v>16995.55</v>
      </c>
      <c r="E23" s="28">
        <v>6133.58</v>
      </c>
      <c r="F23" s="28">
        <v>16686.47</v>
      </c>
      <c r="G23" s="28">
        <v>26508.26</v>
      </c>
      <c r="H23" s="28">
        <v>2994.26</v>
      </c>
      <c r="I23" s="28">
        <v>22216.35</v>
      </c>
      <c r="J23" s="28">
        <v>19000.65</v>
      </c>
      <c r="K23" s="28">
        <v>29425.91</v>
      </c>
      <c r="L23" s="28">
        <v>26908.54</v>
      </c>
      <c r="M23" s="28">
        <v>14119.1</v>
      </c>
      <c r="N23" s="28">
        <v>7263.54</v>
      </c>
      <c r="O23" s="28">
        <f t="shared" si="5"/>
        <v>235787.26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68</v>
      </c>
      <c r="B26" s="28">
        <v>1284.37</v>
      </c>
      <c r="C26" s="28">
        <v>948.3</v>
      </c>
      <c r="D26" s="28">
        <v>841.48</v>
      </c>
      <c r="E26" s="28">
        <v>244.89</v>
      </c>
      <c r="F26" s="28">
        <v>742.48</v>
      </c>
      <c r="G26" s="28">
        <v>1075.95</v>
      </c>
      <c r="H26" s="28">
        <v>179.76</v>
      </c>
      <c r="I26" s="28">
        <v>596.59</v>
      </c>
      <c r="J26" s="28">
        <v>836.27</v>
      </c>
      <c r="K26" s="28">
        <v>1164.53</v>
      </c>
      <c r="L26" s="28">
        <v>1073.35</v>
      </c>
      <c r="M26" s="28">
        <v>523.65</v>
      </c>
      <c r="N26" s="28">
        <v>239.67</v>
      </c>
      <c r="O26" s="28">
        <f t="shared" si="5"/>
        <v>9751.289999999999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-36833.1</v>
      </c>
      <c r="C31" s="28">
        <f aca="true" t="shared" si="7" ref="C31:O31">+C32+C34+C47+C48+C49+C54-C55</f>
        <v>-33072.33</v>
      </c>
      <c r="D31" s="28">
        <f t="shared" si="7"/>
        <v>-22771.98</v>
      </c>
      <c r="E31" s="28">
        <f t="shared" si="7"/>
        <v>-4894.94</v>
      </c>
      <c r="F31" s="28">
        <f t="shared" si="7"/>
        <v>-17689.48</v>
      </c>
      <c r="G31" s="28">
        <f t="shared" si="7"/>
        <v>-26359.370000000003</v>
      </c>
      <c r="H31" s="28">
        <f t="shared" si="7"/>
        <v>-4510.78</v>
      </c>
      <c r="I31" s="28">
        <f t="shared" si="7"/>
        <v>-21942.63</v>
      </c>
      <c r="J31" s="28">
        <f t="shared" si="7"/>
        <v>-25858.2</v>
      </c>
      <c r="K31" s="28">
        <f t="shared" si="7"/>
        <v>-28713.12</v>
      </c>
      <c r="L31" s="28">
        <f t="shared" si="7"/>
        <v>-21152.879999999997</v>
      </c>
      <c r="M31" s="28">
        <f t="shared" si="7"/>
        <v>-11395.01</v>
      </c>
      <c r="N31" s="28">
        <f t="shared" si="7"/>
        <v>-6986.78</v>
      </c>
      <c r="O31" s="28">
        <f t="shared" si="7"/>
        <v>-262180.6</v>
      </c>
    </row>
    <row r="32" spans="1:15" ht="18.75" customHeight="1">
      <c r="A32" s="26" t="s">
        <v>38</v>
      </c>
      <c r="B32" s="29">
        <f>+B33</f>
        <v>-29691.2</v>
      </c>
      <c r="C32" s="29">
        <f>+C33</f>
        <v>-27799.2</v>
      </c>
      <c r="D32" s="29">
        <f aca="true" t="shared" si="8" ref="D32:O32">+D33</f>
        <v>-18092.8</v>
      </c>
      <c r="E32" s="29">
        <f t="shared" si="8"/>
        <v>-3533.2</v>
      </c>
      <c r="F32" s="29">
        <f t="shared" si="8"/>
        <v>-13560.8</v>
      </c>
      <c r="G32" s="29">
        <f t="shared" si="8"/>
        <v>-20376.4</v>
      </c>
      <c r="H32" s="29">
        <f t="shared" si="8"/>
        <v>-3511.2</v>
      </c>
      <c r="I32" s="29">
        <f t="shared" si="8"/>
        <v>-18625.2</v>
      </c>
      <c r="J32" s="29">
        <f t="shared" si="8"/>
        <v>-21208</v>
      </c>
      <c r="K32" s="29">
        <f t="shared" si="8"/>
        <v>-22237.6</v>
      </c>
      <c r="L32" s="29">
        <f t="shared" si="8"/>
        <v>-15184.4</v>
      </c>
      <c r="M32" s="29">
        <f t="shared" si="8"/>
        <v>-8483.2</v>
      </c>
      <c r="N32" s="29">
        <f t="shared" si="8"/>
        <v>-5654</v>
      </c>
      <c r="O32" s="29">
        <f t="shared" si="8"/>
        <v>-207957.2</v>
      </c>
    </row>
    <row r="33" spans="1:26" ht="18.75" customHeight="1">
      <c r="A33" s="27" t="s">
        <v>39</v>
      </c>
      <c r="B33" s="16">
        <f>ROUND((-B9)*$G$3,2)</f>
        <v>-29691.2</v>
      </c>
      <c r="C33" s="16">
        <f aca="true" t="shared" si="9" ref="C33:N33">ROUND((-C9)*$G$3,2)</f>
        <v>-27799.2</v>
      </c>
      <c r="D33" s="16">
        <f t="shared" si="9"/>
        <v>-18092.8</v>
      </c>
      <c r="E33" s="16">
        <f t="shared" si="9"/>
        <v>-3533.2</v>
      </c>
      <c r="F33" s="16">
        <f t="shared" si="9"/>
        <v>-13560.8</v>
      </c>
      <c r="G33" s="16">
        <f t="shared" si="9"/>
        <v>-20376.4</v>
      </c>
      <c r="H33" s="16">
        <f t="shared" si="9"/>
        <v>-3511.2</v>
      </c>
      <c r="I33" s="16">
        <f t="shared" si="9"/>
        <v>-18625.2</v>
      </c>
      <c r="J33" s="16">
        <f t="shared" si="9"/>
        <v>-21208</v>
      </c>
      <c r="K33" s="16">
        <f t="shared" si="9"/>
        <v>-22237.6</v>
      </c>
      <c r="L33" s="16">
        <f t="shared" si="9"/>
        <v>-15184.4</v>
      </c>
      <c r="M33" s="16">
        <f t="shared" si="9"/>
        <v>-8483.2</v>
      </c>
      <c r="N33" s="16">
        <f t="shared" si="9"/>
        <v>-5654</v>
      </c>
      <c r="O33" s="30">
        <f aca="true" t="shared" si="10" ref="O33:O55">SUM(B33:N33)</f>
        <v>-207957.2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-7141.9</v>
      </c>
      <c r="C34" s="29">
        <f aca="true" t="shared" si="11" ref="C34:O34">SUM(C35:C45)</f>
        <v>-5273.13</v>
      </c>
      <c r="D34" s="29">
        <f t="shared" si="11"/>
        <v>-4679.18</v>
      </c>
      <c r="E34" s="29">
        <f t="shared" si="11"/>
        <v>-1361.74</v>
      </c>
      <c r="F34" s="29">
        <f t="shared" si="11"/>
        <v>-4128.68</v>
      </c>
      <c r="G34" s="29">
        <f t="shared" si="11"/>
        <v>-5982.97</v>
      </c>
      <c r="H34" s="29">
        <f t="shared" si="11"/>
        <v>-999.58</v>
      </c>
      <c r="I34" s="29">
        <f t="shared" si="11"/>
        <v>-3317.43</v>
      </c>
      <c r="J34" s="29">
        <f t="shared" si="11"/>
        <v>-4650.2</v>
      </c>
      <c r="K34" s="29">
        <f t="shared" si="11"/>
        <v>-6475.52</v>
      </c>
      <c r="L34" s="29">
        <f t="shared" si="11"/>
        <v>-5968.48</v>
      </c>
      <c r="M34" s="29">
        <f t="shared" si="11"/>
        <v>-2911.81</v>
      </c>
      <c r="N34" s="29">
        <f t="shared" si="11"/>
        <v>-1332.78</v>
      </c>
      <c r="O34" s="29">
        <f t="shared" si="11"/>
        <v>-54223.399999999994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-7141.9</v>
      </c>
      <c r="C43" s="31">
        <v>-5273.13</v>
      </c>
      <c r="D43" s="31">
        <v>-4679.18</v>
      </c>
      <c r="E43" s="31">
        <v>-1361.74</v>
      </c>
      <c r="F43" s="31">
        <v>-4128.68</v>
      </c>
      <c r="G43" s="31">
        <v>-5982.97</v>
      </c>
      <c r="H43" s="31">
        <v>-999.58</v>
      </c>
      <c r="I43" s="31">
        <v>-3317.43</v>
      </c>
      <c r="J43" s="31">
        <v>-4650.2</v>
      </c>
      <c r="K43" s="31">
        <v>-6475.52</v>
      </c>
      <c r="L43" s="31">
        <v>-5968.48</v>
      </c>
      <c r="M43" s="31">
        <v>-2911.81</v>
      </c>
      <c r="N43" s="31">
        <v>-1332.78</v>
      </c>
      <c r="O43" s="31">
        <f>SUM(B43:N43)</f>
        <v>-54223.399999999994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504823.89</v>
      </c>
      <c r="C53" s="34">
        <f aca="true" t="shared" si="13" ref="C53:N53">+C20+C31</f>
        <v>346260.7</v>
      </c>
      <c r="D53" s="34">
        <f t="shared" si="13"/>
        <v>324281.74</v>
      </c>
      <c r="E53" s="34">
        <f t="shared" si="13"/>
        <v>95487.14000000001</v>
      </c>
      <c r="F53" s="34">
        <f t="shared" si="13"/>
        <v>287582.89999999997</v>
      </c>
      <c r="G53" s="34">
        <f t="shared" si="13"/>
        <v>418910.45</v>
      </c>
      <c r="H53" s="34">
        <f t="shared" si="13"/>
        <v>71794.37999999999</v>
      </c>
      <c r="I53" s="34">
        <f t="shared" si="13"/>
        <v>242857.68</v>
      </c>
      <c r="J53" s="34">
        <f t="shared" si="13"/>
        <v>314065.63000000006</v>
      </c>
      <c r="K53" s="34">
        <f t="shared" si="13"/>
        <v>448604.87</v>
      </c>
      <c r="L53" s="34">
        <f t="shared" si="13"/>
        <v>422483.99999999994</v>
      </c>
      <c r="M53" s="34">
        <f t="shared" si="13"/>
        <v>213617.91999999998</v>
      </c>
      <c r="N53" s="34">
        <f t="shared" si="13"/>
        <v>91354.60999999999</v>
      </c>
      <c r="O53" s="34">
        <f>SUM(B53:N53)</f>
        <v>3782125.9099999997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504823.89</v>
      </c>
      <c r="C59" s="42">
        <f t="shared" si="14"/>
        <v>346260.69999999995</v>
      </c>
      <c r="D59" s="42">
        <f t="shared" si="14"/>
        <v>324281.74</v>
      </c>
      <c r="E59" s="42">
        <f t="shared" si="14"/>
        <v>95487.14</v>
      </c>
      <c r="F59" s="42">
        <f t="shared" si="14"/>
        <v>287582.9</v>
      </c>
      <c r="G59" s="42">
        <f t="shared" si="14"/>
        <v>418910.45</v>
      </c>
      <c r="H59" s="42">
        <f t="shared" si="14"/>
        <v>71794.37</v>
      </c>
      <c r="I59" s="42">
        <f t="shared" si="14"/>
        <v>242857.68</v>
      </c>
      <c r="J59" s="42">
        <f t="shared" si="14"/>
        <v>314065.63</v>
      </c>
      <c r="K59" s="42">
        <f t="shared" si="14"/>
        <v>448604.86</v>
      </c>
      <c r="L59" s="42">
        <f t="shared" si="14"/>
        <v>422484.01</v>
      </c>
      <c r="M59" s="42">
        <f t="shared" si="14"/>
        <v>213617.93</v>
      </c>
      <c r="N59" s="42">
        <f t="shared" si="14"/>
        <v>91354.61</v>
      </c>
      <c r="O59" s="34">
        <f t="shared" si="14"/>
        <v>3782125.9099999997</v>
      </c>
      <c r="Q59"/>
    </row>
    <row r="60" spans="1:18" ht="18.75" customHeight="1">
      <c r="A60" s="26" t="s">
        <v>54</v>
      </c>
      <c r="B60" s="42">
        <v>422422.58</v>
      </c>
      <c r="C60" s="42">
        <v>255926.02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678348.6</v>
      </c>
      <c r="P60"/>
      <c r="Q60"/>
      <c r="R60" s="41"/>
    </row>
    <row r="61" spans="1:16" ht="18.75" customHeight="1">
      <c r="A61" s="26" t="s">
        <v>55</v>
      </c>
      <c r="B61" s="42">
        <v>82401.31</v>
      </c>
      <c r="C61" s="42">
        <v>90334.68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172735.99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324281.74</v>
      </c>
      <c r="E62" s="43">
        <v>0</v>
      </c>
      <c r="F62" s="43">
        <v>0</v>
      </c>
      <c r="G62" s="43">
        <v>0</v>
      </c>
      <c r="H62" s="42">
        <v>71794.37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396076.11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95487.14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95487.14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287582.9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287582.9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418910.45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418910.45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242857.68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242857.68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314065.63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314065.63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448604.86</v>
      </c>
      <c r="L68" s="29">
        <v>422484.01</v>
      </c>
      <c r="M68" s="43">
        <v>0</v>
      </c>
      <c r="N68" s="43">
        <v>0</v>
      </c>
      <c r="O68" s="34">
        <f t="shared" si="15"/>
        <v>871088.87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213617.93</v>
      </c>
      <c r="N69" s="43">
        <v>0</v>
      </c>
      <c r="O69" s="34">
        <f t="shared" si="15"/>
        <v>213617.93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91354.61</v>
      </c>
      <c r="O70" s="46">
        <f t="shared" si="15"/>
        <v>91354.61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2023-02-03T11:38:15Z</dcterms:modified>
  <cp:category/>
  <cp:version/>
  <cp:contentType/>
  <cp:contentStatus/>
</cp:coreProperties>
</file>