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<sst xmlns="http://schemas.openxmlformats.org/spreadsheetml/2006/main" count="88" uniqueCount="85">
  <si>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</si>
  <si>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</si>
  <si>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</si>
  <si>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</si>
  <si>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</si>
  <si>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</si>
  <si>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</si>
  <si>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</si>
  <si>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</si>
  <si>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</si>
  <si>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</si>
  <si>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</si>
  <si>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</si>
  <si>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</si>
  <si>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</si>
  <si>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</si>
  <si>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</si>
  <si>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</si>
  <si>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</si>
  <si>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</si>
  <si>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</si>
  <si>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</si>
  <si>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</si>
  <si>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</si>
  <si>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</si>
  <si>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</si>
  <si>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</si>
  <si>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</si>
  <si>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</si>
  <si>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</si>
  <si>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</si>
  <si>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</si>
  <si>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</si>
  <si>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</si>
  <si>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</si>
  <si>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</si>
  <si>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</si>
  <si>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</si>
  <si>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</si>
  <si>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</si>
  <si>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</si>
  <si>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</si>
  <si>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</si>
  <si>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</si>
  <si>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</si>
  <si>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</si>
  <si>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</si>
  <si>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</si>
  <si>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</si>
  <si>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</si>
  <si>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</si>
  <si>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</si>
  <si>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</si>
  <si>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</si>
  <si>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</si>
  <si>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</si>
  <si>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</si>
  <si>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</si>
  <si>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</si>
  <si>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</si>
  <si>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</si>
  <si>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</si>
  <si>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</si>
  <si>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</si>
  <si>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</si>
  <si>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</si>
  <si>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</si>
  <si>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</si>
  <si>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</si>
  <si>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</si>
  <si>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</si>
  <si>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</si>
  <si>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</si>
  <si>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</si>
  <si>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</si>
  <si>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</si>
  <si>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</si>
  <si>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</si>
  <si>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</si>
  <si>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</si>
  <si>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</si>
  <si>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</si>
  <si>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</si>
  <si>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</si>
  <si>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26/01/23 - VENCIMENTO 02/02/23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</si>
</sst>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344524</v>
      </c>
      <c r="C7" s="9">
        <f t="shared" si="0"/>
        <v>241795</v>
      </c>
      <c r="D7" s="9">
        <f t="shared" si="0"/>
        <v>234795</v>
      </c>
      <c r="E7" s="9">
        <f t="shared" si="0"/>
        <v>59418</v>
      </c>
      <c r="F7" s="9">
        <f t="shared" si="0"/>
        <v>205446</v>
      </c>
      <c r="G7" s="9">
        <f t="shared" si="0"/>
        <v>324268</v>
      </c>
      <c r="H7" s="9">
        <f t="shared" si="0"/>
        <v>40016</v>
      </c>
      <c r="I7" s="9">
        <f t="shared" si="0"/>
        <v>258786</v>
      </c>
      <c r="J7" s="9">
        <f t="shared" si="0"/>
        <v>204553</v>
      </c>
      <c r="K7" s="9">
        <f t="shared" si="0"/>
        <v>323817</v>
      </c>
      <c r="L7" s="9">
        <f t="shared" si="0"/>
        <v>245165</v>
      </c>
      <c r="M7" s="9">
        <f t="shared" si="0"/>
        <v>118863</v>
      </c>
      <c r="N7" s="9">
        <f t="shared" si="0"/>
        <v>76820</v>
      </c>
      <c r="O7" s="9">
        <f t="shared" si="0"/>
        <v>2678266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12339</v>
      </c>
      <c r="C8" s="11">
        <f t="shared" si="1"/>
        <v>12498</v>
      </c>
      <c r="D8" s="11">
        <f t="shared" si="1"/>
        <v>8436</v>
      </c>
      <c r="E8" s="11">
        <f t="shared" si="1"/>
        <v>1991</v>
      </c>
      <c r="F8" s="11">
        <f t="shared" si="1"/>
        <v>7036</v>
      </c>
      <c r="G8" s="11">
        <f t="shared" si="1"/>
        <v>10662</v>
      </c>
      <c r="H8" s="11">
        <f t="shared" si="1"/>
        <v>2084</v>
      </c>
      <c r="I8" s="11">
        <f t="shared" si="1"/>
        <v>15119</v>
      </c>
      <c r="J8" s="11">
        <f t="shared" si="1"/>
        <v>9720</v>
      </c>
      <c r="K8" s="11">
        <f t="shared" si="1"/>
        <v>8731</v>
      </c>
      <c r="L8" s="11">
        <f t="shared" si="1"/>
        <v>6717</v>
      </c>
      <c r="M8" s="11">
        <f t="shared" si="1"/>
        <v>5183</v>
      </c>
      <c r="N8" s="11">
        <f t="shared" si="1"/>
        <v>4096</v>
      </c>
      <c r="O8" s="11">
        <f t="shared" si="1"/>
        <v>104612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12339</v>
      </c>
      <c r="C9" s="11">
        <v>12498</v>
      </c>
      <c r="D9" s="11">
        <v>8436</v>
      </c>
      <c r="E9" s="11">
        <v>1991</v>
      </c>
      <c r="F9" s="11">
        <v>7036</v>
      </c>
      <c r="G9" s="11">
        <v>10662</v>
      </c>
      <c r="H9" s="11">
        <v>2084</v>
      </c>
      <c r="I9" s="11">
        <v>15119</v>
      </c>
      <c r="J9" s="11">
        <v>9720</v>
      </c>
      <c r="K9" s="11">
        <v>8722</v>
      </c>
      <c r="L9" s="11">
        <v>6717</v>
      </c>
      <c r="M9" s="11">
        <v>5181</v>
      </c>
      <c r="N9" s="11">
        <v>4088</v>
      </c>
      <c r="O9" s="11">
        <f>SUM(B9:N9)</f>
        <v>104593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2</v>
      </c>
      <c r="N10" s="13">
        <v>8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332185</v>
      </c>
      <c r="C11" s="13">
        <v>229297</v>
      </c>
      <c r="D11" s="13">
        <v>226359</v>
      </c>
      <c r="E11" s="13">
        <v>57427</v>
      </c>
      <c r="F11" s="13">
        <v>198410</v>
      </c>
      <c r="G11" s="13">
        <v>313606</v>
      </c>
      <c r="H11" s="13">
        <v>37932</v>
      </c>
      <c r="I11" s="13">
        <v>243667</v>
      </c>
      <c r="J11" s="13">
        <v>194833</v>
      </c>
      <c r="K11" s="13">
        <v>315086</v>
      </c>
      <c r="L11" s="13">
        <v>238448</v>
      </c>
      <c r="M11" s="13">
        <v>113680</v>
      </c>
      <c r="N11" s="13">
        <v>72724</v>
      </c>
      <c r="O11" s="11">
        <f>SUM(B11:N11)</f>
        <v>2573654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26078</v>
      </c>
      <c r="C12" s="13">
        <v>23138</v>
      </c>
      <c r="D12" s="13">
        <v>18056</v>
      </c>
      <c r="E12" s="13">
        <v>6776</v>
      </c>
      <c r="F12" s="13">
        <v>20040</v>
      </c>
      <c r="G12" s="13">
        <v>33737</v>
      </c>
      <c r="H12" s="13">
        <v>4107</v>
      </c>
      <c r="I12" s="13">
        <v>25476</v>
      </c>
      <c r="J12" s="13">
        <v>17771</v>
      </c>
      <c r="K12" s="13">
        <v>22804</v>
      </c>
      <c r="L12" s="13">
        <v>17091</v>
      </c>
      <c r="M12" s="13">
        <v>6229</v>
      </c>
      <c r="N12" s="13">
        <v>3325</v>
      </c>
      <c r="O12" s="11">
        <f>SUM(B12:N12)</f>
        <v>224628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306107</v>
      </c>
      <c r="C13" s="15">
        <f t="shared" si="2"/>
        <v>206159</v>
      </c>
      <c r="D13" s="15">
        <f t="shared" si="2"/>
        <v>208303</v>
      </c>
      <c r="E13" s="15">
        <f t="shared" si="2"/>
        <v>50651</v>
      </c>
      <c r="F13" s="15">
        <f t="shared" si="2"/>
        <v>178370</v>
      </c>
      <c r="G13" s="15">
        <f t="shared" si="2"/>
        <v>279869</v>
      </c>
      <c r="H13" s="15">
        <f t="shared" si="2"/>
        <v>33825</v>
      </c>
      <c r="I13" s="15">
        <f t="shared" si="2"/>
        <v>218191</v>
      </c>
      <c r="J13" s="15">
        <f t="shared" si="2"/>
        <v>177062</v>
      </c>
      <c r="K13" s="15">
        <f t="shared" si="2"/>
        <v>292282</v>
      </c>
      <c r="L13" s="15">
        <f t="shared" si="2"/>
        <v>221357</v>
      </c>
      <c r="M13" s="15">
        <f t="shared" si="2"/>
        <v>107451</v>
      </c>
      <c r="N13" s="15">
        <f t="shared" si="2"/>
        <v>69399</v>
      </c>
      <c r="O13" s="11">
        <f>SUM(B13:N13)</f>
        <v>2349026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1.182231548985555</v>
      </c>
      <c r="C18" s="19">
        <v>1.241492799533941</v>
      </c>
      <c r="D18" s="19">
        <v>1.283569161077092</v>
      </c>
      <c r="E18" s="19">
        <v>0.864382614888688</v>
      </c>
      <c r="F18" s="19">
        <v>1.314507538643078</v>
      </c>
      <c r="G18" s="19">
        <v>1.42800585900847</v>
      </c>
      <c r="H18" s="19">
        <v>1.558026859943069</v>
      </c>
      <c r="I18" s="19">
        <v>1.163258653956012</v>
      </c>
      <c r="J18" s="19">
        <v>1.312667210128265</v>
      </c>
      <c r="K18" s="19">
        <v>1.107430926431417</v>
      </c>
      <c r="L18" s="19">
        <v>1.171603821270833</v>
      </c>
      <c r="M18" s="19">
        <v>1.18329344368189</v>
      </c>
      <c r="N18" s="19">
        <v>1.048146254611502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1327414.9</v>
      </c>
      <c r="C20" s="24">
        <f t="shared" si="3"/>
        <v>983933.0899999999</v>
      </c>
      <c r="D20" s="24">
        <f t="shared" si="3"/>
        <v>867179.7400000001</v>
      </c>
      <c r="E20" s="24">
        <f t="shared" si="3"/>
        <v>255933.16999999998</v>
      </c>
      <c r="F20" s="24">
        <f t="shared" si="3"/>
        <v>890456.9899999999</v>
      </c>
      <c r="G20" s="24">
        <f t="shared" si="3"/>
        <v>1273599.22</v>
      </c>
      <c r="H20" s="24">
        <f t="shared" si="3"/>
        <v>227068.12999999998</v>
      </c>
      <c r="I20" s="24">
        <f t="shared" si="3"/>
        <v>999872.5000000001</v>
      </c>
      <c r="J20" s="24">
        <f t="shared" si="3"/>
        <v>877072.2999999999</v>
      </c>
      <c r="K20" s="24">
        <f t="shared" si="3"/>
        <v>1131163.9599999997</v>
      </c>
      <c r="L20" s="24">
        <f t="shared" si="3"/>
        <v>1035433.98</v>
      </c>
      <c r="M20" s="24">
        <f t="shared" si="3"/>
        <v>586380.52</v>
      </c>
      <c r="N20" s="24">
        <f t="shared" si="3"/>
        <v>300124.33</v>
      </c>
      <c r="O20" s="24">
        <f>O21+O22+O23+O24+O25+O26+O27+O28+O29</f>
        <v>10755632.83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1011660.27</v>
      </c>
      <c r="C21" s="28">
        <f t="shared" si="4"/>
        <v>733485.13</v>
      </c>
      <c r="D21" s="28">
        <f t="shared" si="4"/>
        <v>624648.62</v>
      </c>
      <c r="E21" s="28">
        <f t="shared" si="4"/>
        <v>270048.87</v>
      </c>
      <c r="F21" s="28">
        <f t="shared" si="4"/>
        <v>633513.29</v>
      </c>
      <c r="G21" s="28">
        <f t="shared" si="4"/>
        <v>822732.77</v>
      </c>
      <c r="H21" s="28">
        <f t="shared" si="4"/>
        <v>136314.5</v>
      </c>
      <c r="I21" s="28">
        <f t="shared" si="4"/>
        <v>779489.31</v>
      </c>
      <c r="J21" s="28">
        <f t="shared" si="4"/>
        <v>619713.77</v>
      </c>
      <c r="K21" s="28">
        <f t="shared" si="4"/>
        <v>927314.74</v>
      </c>
      <c r="L21" s="28">
        <f t="shared" si="4"/>
        <v>799409.52</v>
      </c>
      <c r="M21" s="28">
        <f t="shared" si="4"/>
        <v>447233.92</v>
      </c>
      <c r="N21" s="28">
        <f t="shared" si="4"/>
        <v>261088.13</v>
      </c>
      <c r="O21" s="28">
        <f aca="true" t="shared" si="5" ref="O21:O29">SUM(B21:N21)</f>
        <v>8066652.839999999</v>
      </c>
    </row>
    <row r="22" spans="1:23" ht="18.75" customHeight="1">
      <c r="A22" s="26" t="s">
        <v>33</v>
      </c>
      <c r="B22" s="28">
        <f>IF(B18&lt;&gt;0,ROUND((B18-1)*B21,2),0)</f>
        <v>184356.42</v>
      </c>
      <c r="C22" s="28">
        <f aca="true" t="shared" si="6" ref="C22:N22">IF(C18&lt;&gt;0,ROUND((C18-1)*C21,2),0)</f>
        <v>177131.38</v>
      </c>
      <c r="D22" s="28">
        <f t="shared" si="6"/>
        <v>177131.09</v>
      </c>
      <c r="E22" s="28">
        <f t="shared" si="6"/>
        <v>-36623.32</v>
      </c>
      <c r="F22" s="28">
        <f t="shared" si="6"/>
        <v>199244.71</v>
      </c>
      <c r="G22" s="28">
        <f t="shared" si="6"/>
        <v>352134.45</v>
      </c>
      <c r="H22" s="28">
        <f t="shared" si="6"/>
        <v>76067.15</v>
      </c>
      <c r="I22" s="28">
        <f t="shared" si="6"/>
        <v>127258.38</v>
      </c>
      <c r="J22" s="28">
        <f t="shared" si="6"/>
        <v>193764.18</v>
      </c>
      <c r="K22" s="28">
        <f t="shared" si="6"/>
        <v>99622.28</v>
      </c>
      <c r="L22" s="28">
        <f t="shared" si="6"/>
        <v>137181.73</v>
      </c>
      <c r="M22" s="28">
        <f t="shared" si="6"/>
        <v>81975.05</v>
      </c>
      <c r="N22" s="28">
        <f t="shared" si="6"/>
        <v>12570.42</v>
      </c>
      <c r="O22" s="28">
        <f t="shared" si="5"/>
        <v>1781813.9199999997</v>
      </c>
      <c r="W22" s="51"/>
    </row>
    <row r="23" spans="1:15" ht="18.75" customHeight="1">
      <c r="A23" s="26" t="s">
        <v>34</v>
      </c>
      <c r="B23" s="28">
        <v>66038.99</v>
      </c>
      <c r="C23" s="28">
        <v>44352.71</v>
      </c>
      <c r="D23" s="28">
        <v>32605.61</v>
      </c>
      <c r="E23" s="28">
        <v>11482.61</v>
      </c>
      <c r="F23" s="28">
        <v>37241.07</v>
      </c>
      <c r="G23" s="28">
        <v>53030.5</v>
      </c>
      <c r="H23" s="28">
        <v>6227.55</v>
      </c>
      <c r="I23" s="28">
        <v>47101.29</v>
      </c>
      <c r="J23" s="28">
        <v>39715.65</v>
      </c>
      <c r="K23" s="28">
        <v>59667.88</v>
      </c>
      <c r="L23" s="28">
        <v>54565.91</v>
      </c>
      <c r="M23" s="28">
        <v>25513.39</v>
      </c>
      <c r="N23" s="28">
        <v>15729.99</v>
      </c>
      <c r="O23" s="28">
        <f t="shared" si="5"/>
        <v>493273.15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1088.98</v>
      </c>
      <c r="C26" s="28">
        <v>825.85</v>
      </c>
      <c r="D26" s="28">
        <v>719.04</v>
      </c>
      <c r="E26" s="28">
        <v>213.63</v>
      </c>
      <c r="F26" s="28">
        <v>742.48</v>
      </c>
      <c r="G26" s="28">
        <v>1057.72</v>
      </c>
      <c r="H26" s="28">
        <v>187.58</v>
      </c>
      <c r="I26" s="28">
        <v>823.25</v>
      </c>
      <c r="J26" s="28">
        <v>732.06</v>
      </c>
      <c r="K26" s="28">
        <v>937.88</v>
      </c>
      <c r="L26" s="28">
        <v>854.51</v>
      </c>
      <c r="M26" s="28">
        <v>479.36</v>
      </c>
      <c r="N26" s="28">
        <v>244.87</v>
      </c>
      <c r="O26" s="28">
        <f t="shared" si="5"/>
        <v>8907.210000000001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-60347</v>
      </c>
      <c r="C31" s="28">
        <f aca="true" t="shared" si="7" ref="C31:O31">+C32+C34+C47+C48+C49+C54-C55</f>
        <v>-59583.46</v>
      </c>
      <c r="D31" s="28">
        <f t="shared" si="7"/>
        <v>-41116.700000000004</v>
      </c>
      <c r="E31" s="28">
        <f t="shared" si="7"/>
        <v>-9948.3</v>
      </c>
      <c r="F31" s="28">
        <f t="shared" si="7"/>
        <v>-35087.08</v>
      </c>
      <c r="G31" s="28">
        <f t="shared" si="7"/>
        <v>-52794.36</v>
      </c>
      <c r="H31" s="28">
        <f t="shared" si="7"/>
        <v>-10212.64</v>
      </c>
      <c r="I31" s="28">
        <f t="shared" si="7"/>
        <v>-71101.37000000001</v>
      </c>
      <c r="J31" s="28">
        <f t="shared" si="7"/>
        <v>-46838.74</v>
      </c>
      <c r="K31" s="28">
        <f t="shared" si="7"/>
        <v>-43591.98</v>
      </c>
      <c r="L31" s="28">
        <f t="shared" si="7"/>
        <v>-34306.409999999996</v>
      </c>
      <c r="M31" s="28">
        <f t="shared" si="7"/>
        <v>-25461.940000000002</v>
      </c>
      <c r="N31" s="28">
        <f t="shared" si="7"/>
        <v>-19348.940000000002</v>
      </c>
      <c r="O31" s="28">
        <f t="shared" si="7"/>
        <v>-509738.92000000004</v>
      </c>
    </row>
    <row r="32" spans="1:15" ht="18.75" customHeight="1">
      <c r="A32" s="26" t="s">
        <v>38</v>
      </c>
      <c r="B32" s="29">
        <f>+B33</f>
        <v>-54291.6</v>
      </c>
      <c r="C32" s="29">
        <f>+C33</f>
        <v>-54991.2</v>
      </c>
      <c r="D32" s="29">
        <f aca="true" t="shared" si="8" ref="D32:O32">+D33</f>
        <v>-37118.4</v>
      </c>
      <c r="E32" s="29">
        <f t="shared" si="8"/>
        <v>-8760.4</v>
      </c>
      <c r="F32" s="29">
        <f t="shared" si="8"/>
        <v>-30958.4</v>
      </c>
      <c r="G32" s="29">
        <f t="shared" si="8"/>
        <v>-46912.8</v>
      </c>
      <c r="H32" s="29">
        <f t="shared" si="8"/>
        <v>-9169.6</v>
      </c>
      <c r="I32" s="29">
        <f t="shared" si="8"/>
        <v>-66523.6</v>
      </c>
      <c r="J32" s="29">
        <f t="shared" si="8"/>
        <v>-42768</v>
      </c>
      <c r="K32" s="29">
        <f t="shared" si="8"/>
        <v>-38376.8</v>
      </c>
      <c r="L32" s="29">
        <f t="shared" si="8"/>
        <v>-29554.8</v>
      </c>
      <c r="M32" s="29">
        <f t="shared" si="8"/>
        <v>-22796.4</v>
      </c>
      <c r="N32" s="29">
        <f t="shared" si="8"/>
        <v>-17987.2</v>
      </c>
      <c r="O32" s="29">
        <f t="shared" si="8"/>
        <v>-460209.2</v>
      </c>
    </row>
    <row r="33" spans="1:26" ht="18.75" customHeight="1">
      <c r="A33" s="27" t="s">
        <v>39</v>
      </c>
      <c r="B33" s="16">
        <f>ROUND((-B9)*$G$3,2)</f>
        <v>-54291.6</v>
      </c>
      <c r="C33" s="16">
        <f aca="true" t="shared" si="9" ref="C33:N33">ROUND((-C9)*$G$3,2)</f>
        <v>-54991.2</v>
      </c>
      <c r="D33" s="16">
        <f t="shared" si="9"/>
        <v>-37118.4</v>
      </c>
      <c r="E33" s="16">
        <f t="shared" si="9"/>
        <v>-8760.4</v>
      </c>
      <c r="F33" s="16">
        <f t="shared" si="9"/>
        <v>-30958.4</v>
      </c>
      <c r="G33" s="16">
        <f t="shared" si="9"/>
        <v>-46912.8</v>
      </c>
      <c r="H33" s="16">
        <f t="shared" si="9"/>
        <v>-9169.6</v>
      </c>
      <c r="I33" s="16">
        <f t="shared" si="9"/>
        <v>-66523.6</v>
      </c>
      <c r="J33" s="16">
        <f t="shared" si="9"/>
        <v>-42768</v>
      </c>
      <c r="K33" s="16">
        <f t="shared" si="9"/>
        <v>-38376.8</v>
      </c>
      <c r="L33" s="16">
        <f t="shared" si="9"/>
        <v>-29554.8</v>
      </c>
      <c r="M33" s="16">
        <f t="shared" si="9"/>
        <v>-22796.4</v>
      </c>
      <c r="N33" s="16">
        <f t="shared" si="9"/>
        <v>-17987.2</v>
      </c>
      <c r="O33" s="30">
        <f aca="true" t="shared" si="10" ref="O33:O55">SUM(B33:N33)</f>
        <v>-460209.2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-6055.4</v>
      </c>
      <c r="C34" s="29">
        <f aca="true" t="shared" si="11" ref="C34:O34">SUM(C35:C45)</f>
        <v>-4592.26</v>
      </c>
      <c r="D34" s="29">
        <f t="shared" si="11"/>
        <v>-3998.3</v>
      </c>
      <c r="E34" s="29">
        <f t="shared" si="11"/>
        <v>-1187.9</v>
      </c>
      <c r="F34" s="29">
        <f t="shared" si="11"/>
        <v>-4128.68</v>
      </c>
      <c r="G34" s="29">
        <f t="shared" si="11"/>
        <v>-5881.56</v>
      </c>
      <c r="H34" s="29">
        <f t="shared" si="11"/>
        <v>-1043.04</v>
      </c>
      <c r="I34" s="29">
        <f t="shared" si="11"/>
        <v>-4577.77</v>
      </c>
      <c r="J34" s="29">
        <f t="shared" si="11"/>
        <v>-4070.74</v>
      </c>
      <c r="K34" s="29">
        <f t="shared" si="11"/>
        <v>-5215.18</v>
      </c>
      <c r="L34" s="29">
        <f t="shared" si="11"/>
        <v>-4751.61</v>
      </c>
      <c r="M34" s="29">
        <f t="shared" si="11"/>
        <v>-2665.54</v>
      </c>
      <c r="N34" s="29">
        <f t="shared" si="11"/>
        <v>-1361.74</v>
      </c>
      <c r="O34" s="29">
        <f t="shared" si="11"/>
        <v>-49529.72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-6055.4</v>
      </c>
      <c r="C43" s="31">
        <v>-4592.26</v>
      </c>
      <c r="D43" s="31">
        <v>-3998.3</v>
      </c>
      <c r="E43" s="31">
        <v>-1187.9</v>
      </c>
      <c r="F43" s="31">
        <v>-4128.68</v>
      </c>
      <c r="G43" s="31">
        <v>-5881.56</v>
      </c>
      <c r="H43" s="31">
        <v>-1043.04</v>
      </c>
      <c r="I43" s="31">
        <v>-4577.77</v>
      </c>
      <c r="J43" s="31">
        <v>-4070.74</v>
      </c>
      <c r="K43" s="31">
        <v>-5215.18</v>
      </c>
      <c r="L43" s="31">
        <v>-4751.61</v>
      </c>
      <c r="M43" s="31">
        <v>-2665.54</v>
      </c>
      <c r="N43" s="31">
        <v>-1361.74</v>
      </c>
      <c r="O43" s="31">
        <f>SUM(B43:N43)</f>
        <v>-49529.72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1267067.9</v>
      </c>
      <c r="C53" s="34">
        <f aca="true" t="shared" si="13" ref="C53:N53">+C20+C31</f>
        <v>924349.6299999999</v>
      </c>
      <c r="D53" s="34">
        <f t="shared" si="13"/>
        <v>826063.0400000002</v>
      </c>
      <c r="E53" s="34">
        <f t="shared" si="13"/>
        <v>245984.87</v>
      </c>
      <c r="F53" s="34">
        <f t="shared" si="13"/>
        <v>855369.9099999999</v>
      </c>
      <c r="G53" s="34">
        <f t="shared" si="13"/>
        <v>1220804.8599999999</v>
      </c>
      <c r="H53" s="34">
        <f t="shared" si="13"/>
        <v>216855.49</v>
      </c>
      <c r="I53" s="34">
        <f t="shared" si="13"/>
        <v>928771.1300000001</v>
      </c>
      <c r="J53" s="34">
        <f t="shared" si="13"/>
        <v>830233.5599999999</v>
      </c>
      <c r="K53" s="34">
        <f t="shared" si="13"/>
        <v>1087571.9799999997</v>
      </c>
      <c r="L53" s="34">
        <f t="shared" si="13"/>
        <v>1001127.57</v>
      </c>
      <c r="M53" s="34">
        <f t="shared" si="13"/>
        <v>560918.5800000001</v>
      </c>
      <c r="N53" s="34">
        <f t="shared" si="13"/>
        <v>280775.39</v>
      </c>
      <c r="O53" s="34">
        <f>SUM(B53:N53)</f>
        <v>10245893.91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1267067.9</v>
      </c>
      <c r="C59" s="42">
        <f t="shared" si="14"/>
        <v>924349.63</v>
      </c>
      <c r="D59" s="42">
        <f t="shared" si="14"/>
        <v>826063.03</v>
      </c>
      <c r="E59" s="42">
        <f t="shared" si="14"/>
        <v>245984.87</v>
      </c>
      <c r="F59" s="42">
        <f t="shared" si="14"/>
        <v>855369.9</v>
      </c>
      <c r="G59" s="42">
        <f t="shared" si="14"/>
        <v>1220804.86</v>
      </c>
      <c r="H59" s="42">
        <f t="shared" si="14"/>
        <v>216855.5</v>
      </c>
      <c r="I59" s="42">
        <f t="shared" si="14"/>
        <v>928771.12</v>
      </c>
      <c r="J59" s="42">
        <f t="shared" si="14"/>
        <v>830233.55</v>
      </c>
      <c r="K59" s="42">
        <f t="shared" si="14"/>
        <v>1087571.99</v>
      </c>
      <c r="L59" s="42">
        <f t="shared" si="14"/>
        <v>1001127.56</v>
      </c>
      <c r="M59" s="42">
        <f t="shared" si="14"/>
        <v>560918.58</v>
      </c>
      <c r="N59" s="42">
        <f t="shared" si="14"/>
        <v>280775.39</v>
      </c>
      <c r="O59" s="34">
        <f t="shared" si="14"/>
        <v>10245893.880000003</v>
      </c>
      <c r="Q59"/>
    </row>
    <row r="60" spans="1:18" ht="18.75" customHeight="1">
      <c r="A60" s="26" t="s">
        <v>54</v>
      </c>
      <c r="B60" s="42">
        <v>1043651.45</v>
      </c>
      <c r="C60" s="42">
        <v>672150.05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1715801.5</v>
      </c>
      <c r="P60"/>
      <c r="Q60"/>
      <c r="R60" s="41"/>
    </row>
    <row r="61" spans="1:16" ht="18.75" customHeight="1">
      <c r="A61" s="26" t="s">
        <v>55</v>
      </c>
      <c r="B61" s="42">
        <v>223416.45</v>
      </c>
      <c r="C61" s="42">
        <v>252199.58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475616.03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826063.03</v>
      </c>
      <c r="E62" s="43">
        <v>0</v>
      </c>
      <c r="F62" s="43">
        <v>0</v>
      </c>
      <c r="G62" s="43">
        <v>0</v>
      </c>
      <c r="H62" s="42">
        <v>216855.5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1042918.53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245984.87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245984.87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855369.9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855369.9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1220804.86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1220804.86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928771.12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928771.12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830233.55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830233.55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1087571.99</v>
      </c>
      <c r="L68" s="29">
        <v>1001127.56</v>
      </c>
      <c r="M68" s="43">
        <v>0</v>
      </c>
      <c r="N68" s="43">
        <v>0</v>
      </c>
      <c r="O68" s="34">
        <f t="shared" si="15"/>
        <v>2088699.55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560918.58</v>
      </c>
      <c r="N69" s="43">
        <v>0</v>
      </c>
      <c r="O69" s="34">
        <f t="shared" si="15"/>
        <v>560918.58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280775.39</v>
      </c>
      <c r="O70" s="46">
        <f t="shared" si="15"/>
        <v>280775.39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2023-02-01T14:56:30Z</dcterms:modified>
  <cp:category/>
  <cp:version/>
  <cp:contentType/>
  <cp:contentStatus/>
</cp:coreProperties>
</file>