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<sst xmlns="http://schemas.openxmlformats.org/spreadsheetml/2006/main" count="88" uniqueCount="85">
  <si>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</si>
  <si>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</si>
  <si>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</si>
  <si>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</si>
  <si>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</si>
  <si>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</si>
  <si>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</si>
  <si>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</si>
  <si>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</si>
  <si>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</si>
  <si>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</si>
  <si>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</si>
  <si>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</si>
  <si>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</si>
  <si>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</si>
  <si>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</si>
  <si>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</si>
  <si>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</si>
  <si>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</si>
  <si>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</si>
  <si>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</si>
  <si>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</si>
  <si>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</si>
  <si>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</si>
  <si>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</si>
  <si>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</si>
  <si>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</si>
  <si>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</si>
  <si>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</si>
  <si>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</si>
  <si>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</si>
  <si>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</si>
  <si>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</si>
  <si>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</si>
  <si>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</si>
  <si>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</si>
  <si>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</si>
  <si>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</si>
  <si>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</si>
  <si>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</si>
  <si>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</si>
  <si>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</si>
  <si>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</si>
  <si>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</si>
  <si>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</si>
  <si>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</si>
  <si>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</si>
  <si>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</si>
  <si>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</si>
  <si>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</si>
  <si>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</si>
  <si>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</si>
  <si>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</si>
  <si>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</si>
  <si>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</si>
  <si>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</si>
  <si>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</si>
  <si>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</si>
  <si>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</si>
  <si>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</si>
  <si>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</si>
  <si>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</si>
  <si>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</si>
  <si>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</si>
  <si>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</si>
  <si>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</si>
  <si>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</si>
  <si>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</si>
  <si>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</si>
  <si>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</si>
  <si>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</si>
  <si>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</si>
  <si>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</si>
  <si>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</si>
  <si>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</si>
  <si>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</si>
  <si>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</si>
  <si>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</si>
  <si>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</si>
  <si>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</si>
  <si>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</si>
  <si>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</si>
  <si>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</si>
  <si>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</si>
  <si>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25/01/23 - VENCIMENTO 01/02/23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</si>
</sst>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188392</v>
      </c>
      <c r="C7" s="9">
        <f t="shared" si="0"/>
        <v>127226</v>
      </c>
      <c r="D7" s="9">
        <f t="shared" si="0"/>
        <v>140090</v>
      </c>
      <c r="E7" s="9">
        <f t="shared" si="0"/>
        <v>31227</v>
      </c>
      <c r="F7" s="9">
        <f t="shared" si="0"/>
        <v>110302</v>
      </c>
      <c r="G7" s="9">
        <f t="shared" si="0"/>
        <v>162145</v>
      </c>
      <c r="H7" s="9">
        <f t="shared" si="0"/>
        <v>21560</v>
      </c>
      <c r="I7" s="9">
        <f t="shared" si="0"/>
        <v>134591</v>
      </c>
      <c r="J7" s="9">
        <f t="shared" si="0"/>
        <v>106550</v>
      </c>
      <c r="K7" s="9">
        <f t="shared" si="0"/>
        <v>174112</v>
      </c>
      <c r="L7" s="9">
        <f t="shared" si="0"/>
        <v>132922</v>
      </c>
      <c r="M7" s="9">
        <f t="shared" si="0"/>
        <v>58556</v>
      </c>
      <c r="N7" s="9">
        <f t="shared" si="0"/>
        <v>37126</v>
      </c>
      <c r="O7" s="9">
        <f t="shared" si="0"/>
        <v>1424799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8346</v>
      </c>
      <c r="C8" s="11">
        <f t="shared" si="1"/>
        <v>7463</v>
      </c>
      <c r="D8" s="11">
        <f t="shared" si="1"/>
        <v>5492</v>
      </c>
      <c r="E8" s="11">
        <f t="shared" si="1"/>
        <v>1158</v>
      </c>
      <c r="F8" s="11">
        <f t="shared" si="1"/>
        <v>4474</v>
      </c>
      <c r="G8" s="11">
        <f t="shared" si="1"/>
        <v>6362</v>
      </c>
      <c r="H8" s="11">
        <f t="shared" si="1"/>
        <v>1272</v>
      </c>
      <c r="I8" s="11">
        <f t="shared" si="1"/>
        <v>9147</v>
      </c>
      <c r="J8" s="11">
        <f t="shared" si="1"/>
        <v>5951</v>
      </c>
      <c r="K8" s="11">
        <f t="shared" si="1"/>
        <v>5683</v>
      </c>
      <c r="L8" s="11">
        <f t="shared" si="1"/>
        <v>4128</v>
      </c>
      <c r="M8" s="11">
        <f t="shared" si="1"/>
        <v>2781</v>
      </c>
      <c r="N8" s="11">
        <f t="shared" si="1"/>
        <v>2026</v>
      </c>
      <c r="O8" s="11">
        <f t="shared" si="1"/>
        <v>64283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8346</v>
      </c>
      <c r="C9" s="11">
        <v>7463</v>
      </c>
      <c r="D9" s="11">
        <v>5492</v>
      </c>
      <c r="E9" s="11">
        <v>1158</v>
      </c>
      <c r="F9" s="11">
        <v>4474</v>
      </c>
      <c r="G9" s="11">
        <v>6362</v>
      </c>
      <c r="H9" s="11">
        <v>1272</v>
      </c>
      <c r="I9" s="11">
        <v>9147</v>
      </c>
      <c r="J9" s="11">
        <v>5951</v>
      </c>
      <c r="K9" s="11">
        <v>5678</v>
      </c>
      <c r="L9" s="11">
        <v>4128</v>
      </c>
      <c r="M9" s="11">
        <v>2780</v>
      </c>
      <c r="N9" s="11">
        <v>2022</v>
      </c>
      <c r="O9" s="11">
        <f>SUM(B9:N9)</f>
        <v>64273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</v>
      </c>
      <c r="L10" s="13">
        <v>0</v>
      </c>
      <c r="M10" s="13">
        <v>1</v>
      </c>
      <c r="N10" s="13">
        <v>4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180046</v>
      </c>
      <c r="C11" s="13">
        <v>119763</v>
      </c>
      <c r="D11" s="13">
        <v>134598</v>
      </c>
      <c r="E11" s="13">
        <v>30069</v>
      </c>
      <c r="F11" s="13">
        <v>105828</v>
      </c>
      <c r="G11" s="13">
        <v>155783</v>
      </c>
      <c r="H11" s="13">
        <v>20288</v>
      </c>
      <c r="I11" s="13">
        <v>125444</v>
      </c>
      <c r="J11" s="13">
        <v>100599</v>
      </c>
      <c r="K11" s="13">
        <v>168429</v>
      </c>
      <c r="L11" s="13">
        <v>128794</v>
      </c>
      <c r="M11" s="13">
        <v>55775</v>
      </c>
      <c r="N11" s="13">
        <v>35100</v>
      </c>
      <c r="O11" s="11">
        <f>SUM(B11:N11)</f>
        <v>1360516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14630</v>
      </c>
      <c r="C12" s="13">
        <v>13007</v>
      </c>
      <c r="D12" s="13">
        <v>11454</v>
      </c>
      <c r="E12" s="13">
        <v>3566</v>
      </c>
      <c r="F12" s="13">
        <v>11196</v>
      </c>
      <c r="G12" s="13">
        <v>17678</v>
      </c>
      <c r="H12" s="13">
        <v>2349</v>
      </c>
      <c r="I12" s="13">
        <v>13659</v>
      </c>
      <c r="J12" s="13">
        <v>9437</v>
      </c>
      <c r="K12" s="13">
        <v>12338</v>
      </c>
      <c r="L12" s="13">
        <v>8858</v>
      </c>
      <c r="M12" s="13">
        <v>3234</v>
      </c>
      <c r="N12" s="13">
        <v>1676</v>
      </c>
      <c r="O12" s="11">
        <f>SUM(B12:N12)</f>
        <v>123082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165416</v>
      </c>
      <c r="C13" s="15">
        <f t="shared" si="2"/>
        <v>106756</v>
      </c>
      <c r="D13" s="15">
        <f t="shared" si="2"/>
        <v>123144</v>
      </c>
      <c r="E13" s="15">
        <f t="shared" si="2"/>
        <v>26503</v>
      </c>
      <c r="F13" s="15">
        <f t="shared" si="2"/>
        <v>94632</v>
      </c>
      <c r="G13" s="15">
        <f t="shared" si="2"/>
        <v>138105</v>
      </c>
      <c r="H13" s="15">
        <f t="shared" si="2"/>
        <v>17939</v>
      </c>
      <c r="I13" s="15">
        <f t="shared" si="2"/>
        <v>111785</v>
      </c>
      <c r="J13" s="15">
        <f t="shared" si="2"/>
        <v>91162</v>
      </c>
      <c r="K13" s="15">
        <f t="shared" si="2"/>
        <v>156091</v>
      </c>
      <c r="L13" s="15">
        <f t="shared" si="2"/>
        <v>119936</v>
      </c>
      <c r="M13" s="15">
        <f t="shared" si="2"/>
        <v>52541</v>
      </c>
      <c r="N13" s="15">
        <f t="shared" si="2"/>
        <v>33424</v>
      </c>
      <c r="O13" s="11">
        <f>SUM(B13:N13)</f>
        <v>1237434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1.211030279888706</v>
      </c>
      <c r="C18" s="19">
        <v>1.25852314257523</v>
      </c>
      <c r="D18" s="19">
        <v>1.285309079968431</v>
      </c>
      <c r="E18" s="19">
        <v>0.885076121729872</v>
      </c>
      <c r="F18" s="19">
        <v>1.337602105376788</v>
      </c>
      <c r="G18" s="19">
        <v>1.439267379192544</v>
      </c>
      <c r="H18" s="19">
        <v>1.691760085230111</v>
      </c>
      <c r="I18" s="19">
        <v>1.146370602952118</v>
      </c>
      <c r="J18" s="19">
        <v>1.302522907903847</v>
      </c>
      <c r="K18" s="19">
        <v>1.130847750923415</v>
      </c>
      <c r="L18" s="19">
        <v>1.183369678240739</v>
      </c>
      <c r="M18" s="19">
        <v>1.212363903540349</v>
      </c>
      <c r="N18" s="19">
        <v>1.056141166112711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780282.63</v>
      </c>
      <c r="C20" s="24">
        <f t="shared" si="3"/>
        <v>547033.37</v>
      </c>
      <c r="D20" s="24">
        <f t="shared" si="3"/>
        <v>536746.14</v>
      </c>
      <c r="E20" s="24">
        <f t="shared" si="3"/>
        <v>145515.69</v>
      </c>
      <c r="F20" s="24">
        <f t="shared" si="3"/>
        <v>499317.14</v>
      </c>
      <c r="G20" s="24">
        <f t="shared" si="3"/>
        <v>675065.3400000001</v>
      </c>
      <c r="H20" s="24">
        <f t="shared" si="3"/>
        <v>138215.97999999998</v>
      </c>
      <c r="I20" s="24">
        <f t="shared" si="3"/>
        <v>543289.17</v>
      </c>
      <c r="J20" s="24">
        <f t="shared" si="3"/>
        <v>475036.2</v>
      </c>
      <c r="K20" s="24">
        <f t="shared" si="3"/>
        <v>646413.8600000001</v>
      </c>
      <c r="L20" s="24">
        <f t="shared" si="3"/>
        <v>595987.5599999999</v>
      </c>
      <c r="M20" s="24">
        <f t="shared" si="3"/>
        <v>316933.47</v>
      </c>
      <c r="N20" s="24">
        <f t="shared" si="3"/>
        <v>154365.90000000002</v>
      </c>
      <c r="O20" s="24">
        <f>O21+O22+O23+O24+O25+O26+O27+O28+O29</f>
        <v>6054202.449999999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553194.27</v>
      </c>
      <c r="C21" s="28">
        <f t="shared" si="4"/>
        <v>385940.07</v>
      </c>
      <c r="D21" s="28">
        <f t="shared" si="4"/>
        <v>372695.44</v>
      </c>
      <c r="E21" s="28">
        <f t="shared" si="4"/>
        <v>141923.59</v>
      </c>
      <c r="F21" s="28">
        <f t="shared" si="4"/>
        <v>340127.25</v>
      </c>
      <c r="G21" s="28">
        <f t="shared" si="4"/>
        <v>411394.29</v>
      </c>
      <c r="H21" s="28">
        <f t="shared" si="4"/>
        <v>73444.14</v>
      </c>
      <c r="I21" s="28">
        <f t="shared" si="4"/>
        <v>405401.55</v>
      </c>
      <c r="J21" s="28">
        <f t="shared" si="4"/>
        <v>322803.88</v>
      </c>
      <c r="K21" s="28">
        <f t="shared" si="4"/>
        <v>498604.53</v>
      </c>
      <c r="L21" s="28">
        <f t="shared" si="4"/>
        <v>433418.77</v>
      </c>
      <c r="M21" s="28">
        <f t="shared" si="4"/>
        <v>220322.81</v>
      </c>
      <c r="N21" s="28">
        <f t="shared" si="4"/>
        <v>126180.14</v>
      </c>
      <c r="O21" s="28">
        <f aca="true" t="shared" si="5" ref="O21:O29">SUM(B21:N21)</f>
        <v>4285450.7299999995</v>
      </c>
    </row>
    <row r="22" spans="1:23" ht="18.75" customHeight="1">
      <c r="A22" s="26" t="s">
        <v>33</v>
      </c>
      <c r="B22" s="28">
        <f>IF(B18&lt;&gt;0,ROUND((B18-1)*B21,2),0)</f>
        <v>116740.74</v>
      </c>
      <c r="C22" s="28">
        <f aca="true" t="shared" si="6" ref="C22:N22">IF(C18&lt;&gt;0,ROUND((C18-1)*C21,2),0)</f>
        <v>99774.44</v>
      </c>
      <c r="D22" s="28">
        <f t="shared" si="6"/>
        <v>106333.39</v>
      </c>
      <c r="E22" s="28">
        <f t="shared" si="6"/>
        <v>-16310.41</v>
      </c>
      <c r="F22" s="28">
        <f t="shared" si="6"/>
        <v>114827.68</v>
      </c>
      <c r="G22" s="28">
        <f t="shared" si="6"/>
        <v>180712.09</v>
      </c>
      <c r="H22" s="28">
        <f t="shared" si="6"/>
        <v>50805.72</v>
      </c>
      <c r="I22" s="28">
        <f t="shared" si="6"/>
        <v>59338.87</v>
      </c>
      <c r="J22" s="28">
        <f t="shared" si="6"/>
        <v>97655.57</v>
      </c>
      <c r="K22" s="28">
        <f t="shared" si="6"/>
        <v>65241.28</v>
      </c>
      <c r="L22" s="28">
        <f t="shared" si="6"/>
        <v>79475.86</v>
      </c>
      <c r="M22" s="28">
        <f t="shared" si="6"/>
        <v>46788.61</v>
      </c>
      <c r="N22" s="28">
        <f t="shared" si="6"/>
        <v>7083.9</v>
      </c>
      <c r="O22" s="28">
        <f t="shared" si="5"/>
        <v>1008467.7400000001</v>
      </c>
      <c r="W22" s="51"/>
    </row>
    <row r="23" spans="1:15" ht="18.75" customHeight="1">
      <c r="A23" s="26" t="s">
        <v>34</v>
      </c>
      <c r="B23" s="28">
        <v>44806.04</v>
      </c>
      <c r="C23" s="28">
        <v>32258.6</v>
      </c>
      <c r="D23" s="28">
        <v>24750.95</v>
      </c>
      <c r="E23" s="28">
        <v>8851.45</v>
      </c>
      <c r="F23" s="28">
        <v>23815.71</v>
      </c>
      <c r="G23" s="28">
        <v>37197.54</v>
      </c>
      <c r="H23" s="28">
        <v>5465.51</v>
      </c>
      <c r="I23" s="28">
        <v>32462.71</v>
      </c>
      <c r="J23" s="28">
        <v>30638.13</v>
      </c>
      <c r="K23" s="28">
        <v>37878.73</v>
      </c>
      <c r="L23" s="28">
        <v>38691.06</v>
      </c>
      <c r="M23" s="28">
        <v>18135.23</v>
      </c>
      <c r="N23" s="28">
        <v>10360.84</v>
      </c>
      <c r="O23" s="28">
        <f t="shared" si="5"/>
        <v>345312.5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1271.34</v>
      </c>
      <c r="C26" s="28">
        <v>922.24</v>
      </c>
      <c r="D26" s="28">
        <v>890.98</v>
      </c>
      <c r="E26" s="28">
        <v>239.68</v>
      </c>
      <c r="F26" s="28">
        <v>831.06</v>
      </c>
      <c r="G26" s="28">
        <v>1117.64</v>
      </c>
      <c r="H26" s="28">
        <v>229.26</v>
      </c>
      <c r="I26" s="28">
        <v>885.77</v>
      </c>
      <c r="J26" s="28">
        <v>791.98</v>
      </c>
      <c r="K26" s="28">
        <v>1068.14</v>
      </c>
      <c r="L26" s="28">
        <v>979.56</v>
      </c>
      <c r="M26" s="28">
        <v>508.02</v>
      </c>
      <c r="N26" s="28">
        <v>250.1</v>
      </c>
      <c r="O26" s="28">
        <f t="shared" si="5"/>
        <v>9985.769999999999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-43791.87</v>
      </c>
      <c r="C31" s="28">
        <f aca="true" t="shared" si="7" ref="C31:O31">+C32+C34+C47+C48+C49+C54-C55</f>
        <v>-37965.46</v>
      </c>
      <c r="D31" s="28">
        <f t="shared" si="7"/>
        <v>-29119.22</v>
      </c>
      <c r="E31" s="28">
        <f t="shared" si="7"/>
        <v>-6427.969999999999</v>
      </c>
      <c r="F31" s="28">
        <f t="shared" si="7"/>
        <v>-24306.829999999998</v>
      </c>
      <c r="G31" s="28">
        <f t="shared" si="7"/>
        <v>-34207.56</v>
      </c>
      <c r="H31" s="28">
        <f t="shared" si="7"/>
        <v>-6871.62</v>
      </c>
      <c r="I31" s="28">
        <f t="shared" si="7"/>
        <v>-45172.25</v>
      </c>
      <c r="J31" s="28">
        <f t="shared" si="7"/>
        <v>-30588.33</v>
      </c>
      <c r="K31" s="28">
        <f t="shared" si="7"/>
        <v>-30922.71</v>
      </c>
      <c r="L31" s="28">
        <f t="shared" si="7"/>
        <v>-23610.170000000002</v>
      </c>
      <c r="M31" s="28">
        <f t="shared" si="7"/>
        <v>-15056.89</v>
      </c>
      <c r="N31" s="28">
        <f t="shared" si="7"/>
        <v>-10287.509999999998</v>
      </c>
      <c r="O31" s="28">
        <f t="shared" si="7"/>
        <v>-338328.39</v>
      </c>
    </row>
    <row r="32" spans="1:15" ht="18.75" customHeight="1">
      <c r="A32" s="26" t="s">
        <v>38</v>
      </c>
      <c r="B32" s="29">
        <f>+B33</f>
        <v>-36722.4</v>
      </c>
      <c r="C32" s="29">
        <f>+C33</f>
        <v>-32837.2</v>
      </c>
      <c r="D32" s="29">
        <f aca="true" t="shared" si="8" ref="D32:O32">+D33</f>
        <v>-24164.8</v>
      </c>
      <c r="E32" s="29">
        <f t="shared" si="8"/>
        <v>-5095.2</v>
      </c>
      <c r="F32" s="29">
        <f t="shared" si="8"/>
        <v>-19685.6</v>
      </c>
      <c r="G32" s="29">
        <f t="shared" si="8"/>
        <v>-27992.8</v>
      </c>
      <c r="H32" s="29">
        <f t="shared" si="8"/>
        <v>-5596.8</v>
      </c>
      <c r="I32" s="29">
        <f t="shared" si="8"/>
        <v>-40246.8</v>
      </c>
      <c r="J32" s="29">
        <f t="shared" si="8"/>
        <v>-26184.4</v>
      </c>
      <c r="K32" s="29">
        <f t="shared" si="8"/>
        <v>-24983.2</v>
      </c>
      <c r="L32" s="29">
        <f t="shared" si="8"/>
        <v>-18163.2</v>
      </c>
      <c r="M32" s="29">
        <f t="shared" si="8"/>
        <v>-12232</v>
      </c>
      <c r="N32" s="29">
        <f t="shared" si="8"/>
        <v>-8896.8</v>
      </c>
      <c r="O32" s="29">
        <f t="shared" si="8"/>
        <v>-282801.2</v>
      </c>
    </row>
    <row r="33" spans="1:26" ht="18.75" customHeight="1">
      <c r="A33" s="27" t="s">
        <v>39</v>
      </c>
      <c r="B33" s="16">
        <f>ROUND((-B9)*$G$3,2)</f>
        <v>-36722.4</v>
      </c>
      <c r="C33" s="16">
        <f aca="true" t="shared" si="9" ref="C33:N33">ROUND((-C9)*$G$3,2)</f>
        <v>-32837.2</v>
      </c>
      <c r="D33" s="16">
        <f t="shared" si="9"/>
        <v>-24164.8</v>
      </c>
      <c r="E33" s="16">
        <f t="shared" si="9"/>
        <v>-5095.2</v>
      </c>
      <c r="F33" s="16">
        <f t="shared" si="9"/>
        <v>-19685.6</v>
      </c>
      <c r="G33" s="16">
        <f t="shared" si="9"/>
        <v>-27992.8</v>
      </c>
      <c r="H33" s="16">
        <f t="shared" si="9"/>
        <v>-5596.8</v>
      </c>
      <c r="I33" s="16">
        <f t="shared" si="9"/>
        <v>-40246.8</v>
      </c>
      <c r="J33" s="16">
        <f t="shared" si="9"/>
        <v>-26184.4</v>
      </c>
      <c r="K33" s="16">
        <f t="shared" si="9"/>
        <v>-24983.2</v>
      </c>
      <c r="L33" s="16">
        <f t="shared" si="9"/>
        <v>-18163.2</v>
      </c>
      <c r="M33" s="16">
        <f t="shared" si="9"/>
        <v>-12232</v>
      </c>
      <c r="N33" s="16">
        <f t="shared" si="9"/>
        <v>-8896.8</v>
      </c>
      <c r="O33" s="30">
        <f aca="true" t="shared" si="10" ref="O33:O55">SUM(B33:N33)</f>
        <v>-282801.2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-7069.47</v>
      </c>
      <c r="C34" s="29">
        <f aca="true" t="shared" si="11" ref="C34:O34">SUM(C35:C45)</f>
        <v>-5128.26</v>
      </c>
      <c r="D34" s="29">
        <f t="shared" si="11"/>
        <v>-4954.42</v>
      </c>
      <c r="E34" s="29">
        <f t="shared" si="11"/>
        <v>-1332.77</v>
      </c>
      <c r="F34" s="29">
        <f t="shared" si="11"/>
        <v>-4621.23</v>
      </c>
      <c r="G34" s="29">
        <f t="shared" si="11"/>
        <v>-6214.76</v>
      </c>
      <c r="H34" s="29">
        <f t="shared" si="11"/>
        <v>-1274.82</v>
      </c>
      <c r="I34" s="29">
        <f t="shared" si="11"/>
        <v>-4925.45</v>
      </c>
      <c r="J34" s="29">
        <f t="shared" si="11"/>
        <v>-4403.93</v>
      </c>
      <c r="K34" s="29">
        <f t="shared" si="11"/>
        <v>-5939.51</v>
      </c>
      <c r="L34" s="29">
        <f t="shared" si="11"/>
        <v>-5446.97</v>
      </c>
      <c r="M34" s="29">
        <f t="shared" si="11"/>
        <v>-2824.89</v>
      </c>
      <c r="N34" s="29">
        <f t="shared" si="11"/>
        <v>-1390.71</v>
      </c>
      <c r="O34" s="29">
        <f t="shared" si="11"/>
        <v>-55527.19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-7069.47</v>
      </c>
      <c r="C43" s="31">
        <v>-5128.26</v>
      </c>
      <c r="D43" s="31">
        <v>-4954.42</v>
      </c>
      <c r="E43" s="31">
        <v>-1332.77</v>
      </c>
      <c r="F43" s="31">
        <v>-4621.23</v>
      </c>
      <c r="G43" s="31">
        <v>-6214.76</v>
      </c>
      <c r="H43" s="31">
        <v>-1274.82</v>
      </c>
      <c r="I43" s="31">
        <v>-4925.45</v>
      </c>
      <c r="J43" s="31">
        <v>-4403.93</v>
      </c>
      <c r="K43" s="31">
        <v>-5939.51</v>
      </c>
      <c r="L43" s="31">
        <v>-5446.97</v>
      </c>
      <c r="M43" s="31">
        <v>-2824.89</v>
      </c>
      <c r="N43" s="31">
        <v>-1390.71</v>
      </c>
      <c r="O43" s="31">
        <f>SUM(B43:N43)</f>
        <v>-55527.19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736490.76</v>
      </c>
      <c r="C53" s="34">
        <f aca="true" t="shared" si="13" ref="C53:N53">+C20+C31</f>
        <v>509067.91</v>
      </c>
      <c r="D53" s="34">
        <f t="shared" si="13"/>
        <v>507626.92000000004</v>
      </c>
      <c r="E53" s="34">
        <f t="shared" si="13"/>
        <v>139087.72</v>
      </c>
      <c r="F53" s="34">
        <f t="shared" si="13"/>
        <v>475010.31</v>
      </c>
      <c r="G53" s="34">
        <f t="shared" si="13"/>
        <v>640857.78</v>
      </c>
      <c r="H53" s="34">
        <f t="shared" si="13"/>
        <v>131344.36</v>
      </c>
      <c r="I53" s="34">
        <f t="shared" si="13"/>
        <v>498116.92000000004</v>
      </c>
      <c r="J53" s="34">
        <f t="shared" si="13"/>
        <v>444447.87</v>
      </c>
      <c r="K53" s="34">
        <f t="shared" si="13"/>
        <v>615491.1500000001</v>
      </c>
      <c r="L53" s="34">
        <f t="shared" si="13"/>
        <v>572377.3899999999</v>
      </c>
      <c r="M53" s="34">
        <f t="shared" si="13"/>
        <v>301876.57999999996</v>
      </c>
      <c r="N53" s="34">
        <f t="shared" si="13"/>
        <v>144078.39</v>
      </c>
      <c r="O53" s="34">
        <f>SUM(B53:N53)</f>
        <v>5715874.059999999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736490.76</v>
      </c>
      <c r="C59" s="42">
        <f t="shared" si="14"/>
        <v>509067.91000000003</v>
      </c>
      <c r="D59" s="42">
        <f t="shared" si="14"/>
        <v>507626.92</v>
      </c>
      <c r="E59" s="42">
        <f t="shared" si="14"/>
        <v>139087.72</v>
      </c>
      <c r="F59" s="42">
        <f t="shared" si="14"/>
        <v>475010.3</v>
      </c>
      <c r="G59" s="42">
        <f t="shared" si="14"/>
        <v>640857.79</v>
      </c>
      <c r="H59" s="42">
        <f t="shared" si="14"/>
        <v>131344.36</v>
      </c>
      <c r="I59" s="42">
        <f t="shared" si="14"/>
        <v>498116.92</v>
      </c>
      <c r="J59" s="42">
        <f t="shared" si="14"/>
        <v>444447.87</v>
      </c>
      <c r="K59" s="42">
        <f t="shared" si="14"/>
        <v>615491.16</v>
      </c>
      <c r="L59" s="42">
        <f t="shared" si="14"/>
        <v>572377.38</v>
      </c>
      <c r="M59" s="42">
        <f t="shared" si="14"/>
        <v>301876.58</v>
      </c>
      <c r="N59" s="42">
        <f t="shared" si="14"/>
        <v>144078.39</v>
      </c>
      <c r="O59" s="34">
        <f t="shared" si="14"/>
        <v>5715874.06</v>
      </c>
      <c r="Q59"/>
    </row>
    <row r="60" spans="1:18" ht="18.75" customHeight="1">
      <c r="A60" s="26" t="s">
        <v>54</v>
      </c>
      <c r="B60" s="42">
        <v>611231.08</v>
      </c>
      <c r="C60" s="42">
        <v>373147.21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984378.29</v>
      </c>
      <c r="P60"/>
      <c r="Q60"/>
      <c r="R60" s="41"/>
    </row>
    <row r="61" spans="1:16" ht="18.75" customHeight="1">
      <c r="A61" s="26" t="s">
        <v>55</v>
      </c>
      <c r="B61" s="42">
        <v>125259.68</v>
      </c>
      <c r="C61" s="42">
        <v>135920.7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261180.38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507626.92</v>
      </c>
      <c r="E62" s="43">
        <v>0</v>
      </c>
      <c r="F62" s="43">
        <v>0</v>
      </c>
      <c r="G62" s="43">
        <v>0</v>
      </c>
      <c r="H62" s="42">
        <v>131344.36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638971.28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139087.72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139087.72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475010.3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475010.3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640857.79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640857.79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498116.92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498116.92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444447.87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444447.87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615491.16</v>
      </c>
      <c r="L68" s="29">
        <v>572377.38</v>
      </c>
      <c r="M68" s="43">
        <v>0</v>
      </c>
      <c r="N68" s="43">
        <v>0</v>
      </c>
      <c r="O68" s="34">
        <f t="shared" si="15"/>
        <v>1187868.54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301876.58</v>
      </c>
      <c r="N69" s="43">
        <v>0</v>
      </c>
      <c r="O69" s="34">
        <f t="shared" si="15"/>
        <v>301876.58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144078.39</v>
      </c>
      <c r="O70" s="46">
        <f t="shared" si="15"/>
        <v>144078.39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2023-01-31T18:08:42Z</dcterms:modified>
  <cp:category/>
  <cp:version/>
  <cp:contentType/>
  <cp:contentStatus/>
</cp:coreProperties>
</file>