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<sst xmlns="http://schemas.openxmlformats.org/spreadsheetml/2006/main" count="88" uniqueCount="85">
  <si>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</si>
  <si>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</si>
  <si>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</si>
  <si>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</si>
  <si>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</si>
  <si>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</si>
  <si>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</si>
  <si>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</si>
  <si>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</si>
  <si>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</si>
  <si>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</si>
  <si>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</si>
  <si>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</si>
  <si>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</si>
  <si>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</si>
  <si>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</si>
  <si>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</si>
  <si>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</si>
  <si>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</si>
  <si>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</si>
  <si>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</si>
  <si>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</si>
  <si>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</si>
  <si>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</si>
  <si>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</si>
  <si>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</si>
  <si>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</si>
  <si>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</si>
  <si>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</si>
  <si>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</si>
  <si>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</si>
  <si>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</si>
  <si>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</si>
  <si>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</si>
  <si>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</si>
  <si>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</si>
  <si>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</si>
  <si>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</si>
  <si>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</si>
  <si>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</si>
  <si>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</si>
  <si>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</si>
  <si>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</si>
  <si>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</si>
  <si>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</si>
  <si>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</si>
  <si>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</si>
  <si>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</si>
  <si>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</si>
  <si>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</si>
  <si>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</si>
  <si>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</si>
  <si>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</si>
  <si>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</si>
  <si>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</si>
  <si>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</si>
  <si>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</si>
  <si>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</si>
  <si>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</si>
  <si>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</si>
  <si>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</si>
  <si>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</si>
  <si>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</si>
  <si>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</si>
  <si>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</si>
  <si>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</si>
  <si>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</si>
  <si>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</si>
  <si>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</si>
  <si>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</si>
  <si>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</si>
  <si>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</si>
  <si>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</si>
  <si>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</si>
  <si>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</si>
  <si>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</si>
  <si>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</si>
  <si>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</si>
  <si>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</si>
  <si>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</si>
  <si>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</si>
  <si>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</si>
  <si>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</si>
  <si>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</si>
  <si>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24/01/23 - VENCIMENTO 01/02/23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</si>
</sst>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* #,##0.000000000000_);_(* \(#,##0.000000000000\);_(* &quot;-&quot;??_);_(@_)"/>
    <numFmt numFmtId="187" formatCode="_(* #,##0.0000000000000_);_(* \(#,##0.0000000000000\);_(* &quot;-&quot;??_);_(@_)"/>
    <numFmt numFmtId="188" formatCode="_(* #,##0.00000000000000_);_(* \(#,##0.00000000000000\);_(* &quot;-&quot;??_);_(@_)"/>
    <numFmt numFmtId="189" formatCode="_(* #,##0.000000000000000_);_(* \(#,##0.000000000000000\);_(* &quot;-&quot;??_);_(@_)"/>
    <numFmt numFmtId="190" formatCode="_(* #,##0.0000000000000000_);_(* \(#,##0.0000000000000000\);_(* &quot;-&quot;??_);_(@_)"/>
    <numFmt numFmtId="191" formatCode="_(* #,##0.00000000000000000_);_(* \(#,##0.00000000000000000\);_(* &quot;-&quot;??_);_(@_)"/>
    <numFmt numFmtId="192" formatCode="_(* #,##0.000000000000000000_);_(* \(#,##0.000000000000000000\);_(* &quot;-&quot;??_);_(@_)"/>
    <numFmt numFmtId="193" formatCode="_(* #,##0.0000000000000000000_);_(* \(#,##0.0000000000000000000\);_(* &quot;-&quot;??_);_(@_)"/>
    <numFmt numFmtId="194" formatCode="_(* #,##0.00000000000000000000_);_(* \(#,##0.00000000000000000000\);_(* &quot;-&quot;??_);_(@_)"/>
    <numFmt numFmtId="195" formatCode="_(* #,##0.000000000000000000000_);_(* \(#,##0.000000000000000000000\);_(* &quot;-&quot;??_);_(@_)"/>
    <numFmt numFmtId="196" formatCode="_(* #,##0.0000000000000000000000_);_(* \(#,##0.0000000000000000000000\);_(* &quot;-&quot;??_);_(@_)"/>
    <numFmt numFmtId="197" formatCode="_(* #,##0.00000000000000000000000_);_(* \(#,##0.00000000000000000000000\);_(* &quot;-&quot;??_);_(@_)"/>
    <numFmt numFmtId="198" formatCode="_(* #,##0.000000000000000000000000_);_(* \(#,##0.000000000000000000000000\);_(* &quot;-&quot;??_);_(@_)"/>
    <numFmt numFmtId="199" formatCode="_(* #,##0.0000000000000000000000000_);_(* \(#,##0.0000000000000000000000000\);_(* &quot;-&quot;??_);_(@_)"/>
    <numFmt numFmtId="200" formatCode="_(* #,##0.00000000000000000000000000_);_(* \(#,##0.00000000000000000000000000\);_(* &quot;-&quot;??_);_(@_)"/>
    <numFmt numFmtId="201" formatCode="_(* #,##0.000000000000000000000000000_);_(* \(#,##0.000000000000000000000000000\);_(* &quot;-&quot;??_);_(@_)"/>
    <numFmt numFmtId="202" formatCode="_(* #,##0.0000000000000000000000000000_);_(* \(#,##0.000000000000000000000000000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6.875" style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336539</v>
      </c>
      <c r="C7" s="9">
        <f t="shared" si="0"/>
        <v>238317</v>
      </c>
      <c r="D7" s="9">
        <f t="shared" si="0"/>
        <v>240462</v>
      </c>
      <c r="E7" s="9">
        <f t="shared" si="0"/>
        <v>59591</v>
      </c>
      <c r="F7" s="9">
        <f t="shared" si="0"/>
        <v>203851</v>
      </c>
      <c r="G7" s="9">
        <f t="shared" si="0"/>
        <v>322316</v>
      </c>
      <c r="H7" s="9">
        <f t="shared" si="0"/>
        <v>39737</v>
      </c>
      <c r="I7" s="9">
        <f t="shared" si="0"/>
        <v>263744</v>
      </c>
      <c r="J7" s="9">
        <f t="shared" si="0"/>
        <v>202865</v>
      </c>
      <c r="K7" s="9">
        <f t="shared" si="0"/>
        <v>319799</v>
      </c>
      <c r="L7" s="9">
        <f t="shared" si="0"/>
        <v>244744</v>
      </c>
      <c r="M7" s="9">
        <f t="shared" si="0"/>
        <v>117603</v>
      </c>
      <c r="N7" s="9">
        <f t="shared" si="0"/>
        <v>76385</v>
      </c>
      <c r="O7" s="9">
        <f t="shared" si="0"/>
        <v>2665953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11761</v>
      </c>
      <c r="C8" s="11">
        <f t="shared" si="1"/>
        <v>12403</v>
      </c>
      <c r="D8" s="11">
        <f t="shared" si="1"/>
        <v>8797</v>
      </c>
      <c r="E8" s="11">
        <f t="shared" si="1"/>
        <v>2115</v>
      </c>
      <c r="F8" s="11">
        <f t="shared" si="1"/>
        <v>7164</v>
      </c>
      <c r="G8" s="11">
        <f t="shared" si="1"/>
        <v>10221</v>
      </c>
      <c r="H8" s="11">
        <f t="shared" si="1"/>
        <v>2199</v>
      </c>
      <c r="I8" s="11">
        <f t="shared" si="1"/>
        <v>14985</v>
      </c>
      <c r="J8" s="11">
        <f t="shared" si="1"/>
        <v>9709</v>
      </c>
      <c r="K8" s="11">
        <f t="shared" si="1"/>
        <v>8176</v>
      </c>
      <c r="L8" s="11">
        <f t="shared" si="1"/>
        <v>6492</v>
      </c>
      <c r="M8" s="11">
        <f t="shared" si="1"/>
        <v>5059</v>
      </c>
      <c r="N8" s="11">
        <f t="shared" si="1"/>
        <v>3925</v>
      </c>
      <c r="O8" s="11">
        <f t="shared" si="1"/>
        <v>103006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11761</v>
      </c>
      <c r="C9" s="11">
        <v>12403</v>
      </c>
      <c r="D9" s="11">
        <v>8797</v>
      </c>
      <c r="E9" s="11">
        <v>2115</v>
      </c>
      <c r="F9" s="11">
        <v>7164</v>
      </c>
      <c r="G9" s="11">
        <v>10221</v>
      </c>
      <c r="H9" s="11">
        <v>2199</v>
      </c>
      <c r="I9" s="11">
        <v>14985</v>
      </c>
      <c r="J9" s="11">
        <v>9709</v>
      </c>
      <c r="K9" s="11">
        <v>8166</v>
      </c>
      <c r="L9" s="11">
        <v>6492</v>
      </c>
      <c r="M9" s="11">
        <v>5056</v>
      </c>
      <c r="N9" s="11">
        <v>3914</v>
      </c>
      <c r="O9" s="11">
        <f>SUM(B9:N9)</f>
        <v>102982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3</v>
      </c>
      <c r="N10" s="13">
        <v>11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324778</v>
      </c>
      <c r="C11" s="13">
        <v>225914</v>
      </c>
      <c r="D11" s="13">
        <v>231665</v>
      </c>
      <c r="E11" s="13">
        <v>57476</v>
      </c>
      <c r="F11" s="13">
        <v>196687</v>
      </c>
      <c r="G11" s="13">
        <v>312095</v>
      </c>
      <c r="H11" s="13">
        <v>37538</v>
      </c>
      <c r="I11" s="13">
        <v>248759</v>
      </c>
      <c r="J11" s="13">
        <v>193156</v>
      </c>
      <c r="K11" s="13">
        <v>311623</v>
      </c>
      <c r="L11" s="13">
        <v>238252</v>
      </c>
      <c r="M11" s="13">
        <v>112544</v>
      </c>
      <c r="N11" s="13">
        <v>72460</v>
      </c>
      <c r="O11" s="11">
        <f>SUM(B11:N11)</f>
        <v>2562947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24327</v>
      </c>
      <c r="C12" s="13">
        <v>22314</v>
      </c>
      <c r="D12" s="13">
        <v>18186</v>
      </c>
      <c r="E12" s="13">
        <v>6338</v>
      </c>
      <c r="F12" s="13">
        <v>19576</v>
      </c>
      <c r="G12" s="13">
        <v>32989</v>
      </c>
      <c r="H12" s="13">
        <v>4158</v>
      </c>
      <c r="I12" s="13">
        <v>25583</v>
      </c>
      <c r="J12" s="13">
        <v>17394</v>
      </c>
      <c r="K12" s="13">
        <v>22250</v>
      </c>
      <c r="L12" s="13">
        <v>17036</v>
      </c>
      <c r="M12" s="13">
        <v>6135</v>
      </c>
      <c r="N12" s="13">
        <v>3303</v>
      </c>
      <c r="O12" s="11">
        <f>SUM(B12:N12)</f>
        <v>219589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300451</v>
      </c>
      <c r="C13" s="15">
        <f t="shared" si="2"/>
        <v>203600</v>
      </c>
      <c r="D13" s="15">
        <f t="shared" si="2"/>
        <v>213479</v>
      </c>
      <c r="E13" s="15">
        <f t="shared" si="2"/>
        <v>51138</v>
      </c>
      <c r="F13" s="15">
        <f t="shared" si="2"/>
        <v>177111</v>
      </c>
      <c r="G13" s="15">
        <f t="shared" si="2"/>
        <v>279106</v>
      </c>
      <c r="H13" s="15">
        <f t="shared" si="2"/>
        <v>33380</v>
      </c>
      <c r="I13" s="15">
        <f t="shared" si="2"/>
        <v>223176</v>
      </c>
      <c r="J13" s="15">
        <f t="shared" si="2"/>
        <v>175762</v>
      </c>
      <c r="K13" s="15">
        <f t="shared" si="2"/>
        <v>289373</v>
      </c>
      <c r="L13" s="15">
        <f t="shared" si="2"/>
        <v>221216</v>
      </c>
      <c r="M13" s="15">
        <f t="shared" si="2"/>
        <v>106409</v>
      </c>
      <c r="N13" s="15">
        <f t="shared" si="2"/>
        <v>69157</v>
      </c>
      <c r="O13" s="11">
        <f>SUM(B13:N13)</f>
        <v>2343358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1.204585947253382</v>
      </c>
      <c r="C18" s="19">
        <v>1.25541700666572</v>
      </c>
      <c r="D18" s="19">
        <v>1.274468474544349</v>
      </c>
      <c r="E18" s="19">
        <v>0.880000690608004</v>
      </c>
      <c r="F18" s="19">
        <v>1.324743309555447</v>
      </c>
      <c r="G18" s="19">
        <v>1.436067000684064</v>
      </c>
      <c r="H18" s="19">
        <v>1.565940962478641</v>
      </c>
      <c r="I18" s="19">
        <v>1.146695497562186</v>
      </c>
      <c r="J18" s="19">
        <v>1.307405754893105</v>
      </c>
      <c r="K18" s="19">
        <v>1.117293706415267</v>
      </c>
      <c r="L18" s="19">
        <v>1.175251535911599</v>
      </c>
      <c r="M18" s="19">
        <v>1.194564622584903</v>
      </c>
      <c r="N18" s="19">
        <v>1.055162764561451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1321501.78</v>
      </c>
      <c r="C20" s="24">
        <f t="shared" si="3"/>
        <v>981025.2999999998</v>
      </c>
      <c r="D20" s="24">
        <f t="shared" si="3"/>
        <v>881171.2700000001</v>
      </c>
      <c r="E20" s="24">
        <f t="shared" si="3"/>
        <v>261394.89000000004</v>
      </c>
      <c r="F20" s="24">
        <f t="shared" si="3"/>
        <v>890499.0999999999</v>
      </c>
      <c r="G20" s="24">
        <f t="shared" si="3"/>
        <v>1273546.1300000001</v>
      </c>
      <c r="H20" s="24">
        <f t="shared" si="3"/>
        <v>226602.33999999997</v>
      </c>
      <c r="I20" s="24">
        <f t="shared" si="3"/>
        <v>1004263.9100000001</v>
      </c>
      <c r="J20" s="24">
        <f t="shared" si="3"/>
        <v>866633.01</v>
      </c>
      <c r="K20" s="24">
        <f t="shared" si="3"/>
        <v>1127300.21</v>
      </c>
      <c r="L20" s="24">
        <f t="shared" si="3"/>
        <v>1037729.25</v>
      </c>
      <c r="M20" s="24">
        <f t="shared" si="3"/>
        <v>585582.4800000001</v>
      </c>
      <c r="N20" s="24">
        <f t="shared" si="3"/>
        <v>300450.3900000001</v>
      </c>
      <c r="O20" s="24">
        <f>O21+O22+O23+O24+O25+O26+O27+O28+O29</f>
        <v>10757700.059999999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988213.12</v>
      </c>
      <c r="C21" s="28">
        <f t="shared" si="4"/>
        <v>722934.62</v>
      </c>
      <c r="D21" s="28">
        <f t="shared" si="4"/>
        <v>639725.1</v>
      </c>
      <c r="E21" s="28">
        <f t="shared" si="4"/>
        <v>270835.14</v>
      </c>
      <c r="F21" s="28">
        <f t="shared" si="4"/>
        <v>628594.94</v>
      </c>
      <c r="G21" s="28">
        <f t="shared" si="4"/>
        <v>817780.16</v>
      </c>
      <c r="H21" s="28">
        <f t="shared" si="4"/>
        <v>135364.09</v>
      </c>
      <c r="I21" s="28">
        <f t="shared" si="4"/>
        <v>794423.3</v>
      </c>
      <c r="J21" s="28">
        <f t="shared" si="4"/>
        <v>614599.8</v>
      </c>
      <c r="K21" s="28">
        <f t="shared" si="4"/>
        <v>915808.4</v>
      </c>
      <c r="L21" s="28">
        <f t="shared" si="4"/>
        <v>798036.76</v>
      </c>
      <c r="M21" s="28">
        <f t="shared" si="4"/>
        <v>442493.05</v>
      </c>
      <c r="N21" s="28">
        <f t="shared" si="4"/>
        <v>259609.7</v>
      </c>
      <c r="O21" s="28">
        <f aca="true" t="shared" si="5" ref="O21:O29">SUM(B21:N21)</f>
        <v>8028418.18</v>
      </c>
    </row>
    <row r="22" spans="1:23" ht="18.75" customHeight="1">
      <c r="A22" s="26" t="s">
        <v>33</v>
      </c>
      <c r="B22" s="28">
        <f>IF(B18&lt;&gt;0,ROUND((B18-1)*B21,2),0)</f>
        <v>202174.52</v>
      </c>
      <c r="C22" s="28">
        <f aca="true" t="shared" si="6" ref="C22:N22">IF(C18&lt;&gt;0,ROUND((C18-1)*C21,2),0)</f>
        <v>184649.8</v>
      </c>
      <c r="D22" s="28">
        <f t="shared" si="6"/>
        <v>175584.37</v>
      </c>
      <c r="E22" s="28">
        <f t="shared" si="6"/>
        <v>-32500.03</v>
      </c>
      <c r="F22" s="28">
        <f t="shared" si="6"/>
        <v>204132</v>
      </c>
      <c r="G22" s="28">
        <f t="shared" si="6"/>
        <v>356606.94</v>
      </c>
      <c r="H22" s="28">
        <f t="shared" si="6"/>
        <v>76608.08</v>
      </c>
      <c r="I22" s="28">
        <f t="shared" si="6"/>
        <v>116538.32</v>
      </c>
      <c r="J22" s="28">
        <f t="shared" si="6"/>
        <v>188931.52</v>
      </c>
      <c r="K22" s="28">
        <f t="shared" si="6"/>
        <v>107418.56</v>
      </c>
      <c r="L22" s="28">
        <f t="shared" si="6"/>
        <v>139857.17</v>
      </c>
      <c r="M22" s="28">
        <f t="shared" si="6"/>
        <v>86093.49</v>
      </c>
      <c r="N22" s="28">
        <f t="shared" si="6"/>
        <v>14320.79</v>
      </c>
      <c r="O22" s="28">
        <f t="shared" si="5"/>
        <v>1820415.53</v>
      </c>
      <c r="W22" s="51"/>
    </row>
    <row r="23" spans="1:15" ht="18.75" customHeight="1">
      <c r="A23" s="26" t="s">
        <v>34</v>
      </c>
      <c r="B23" s="28">
        <v>65757.53</v>
      </c>
      <c r="C23" s="28">
        <v>44479.61</v>
      </c>
      <c r="D23" s="28">
        <v>33054.36</v>
      </c>
      <c r="E23" s="28">
        <v>12032.17</v>
      </c>
      <c r="F23" s="28">
        <v>37314.24</v>
      </c>
      <c r="G23" s="28">
        <v>53454.93</v>
      </c>
      <c r="H23" s="28">
        <v>6171.24</v>
      </c>
      <c r="I23" s="28">
        <v>47273.56</v>
      </c>
      <c r="J23" s="28">
        <v>39230.8</v>
      </c>
      <c r="K23" s="28">
        <v>59516.8</v>
      </c>
      <c r="L23" s="28">
        <v>55555.9</v>
      </c>
      <c r="M23" s="28">
        <v>25337.78</v>
      </c>
      <c r="N23" s="28">
        <v>15776.27</v>
      </c>
      <c r="O23" s="28">
        <f t="shared" si="5"/>
        <v>494955.19000000006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1086.37</v>
      </c>
      <c r="C26" s="28">
        <v>823.25</v>
      </c>
      <c r="D26" s="28">
        <v>732.06</v>
      </c>
      <c r="E26" s="28">
        <v>216.23</v>
      </c>
      <c r="F26" s="28">
        <v>742.48</v>
      </c>
      <c r="G26" s="28">
        <v>1060.32</v>
      </c>
      <c r="H26" s="28">
        <v>187.58</v>
      </c>
      <c r="I26" s="28">
        <v>828.46</v>
      </c>
      <c r="J26" s="28">
        <v>724.25</v>
      </c>
      <c r="K26" s="28">
        <v>935.27</v>
      </c>
      <c r="L26" s="28">
        <v>857.11</v>
      </c>
      <c r="M26" s="28">
        <v>479.36</v>
      </c>
      <c r="N26" s="28">
        <v>252.71</v>
      </c>
      <c r="O26" s="28">
        <f t="shared" si="5"/>
        <v>8925.45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-57789.32</v>
      </c>
      <c r="C31" s="28">
        <f aca="true" t="shared" si="7" ref="C31:O31">+C32+C34+C47+C48+C49+C54-C55</f>
        <v>-59150.97</v>
      </c>
      <c r="D31" s="28">
        <f t="shared" si="7"/>
        <v>-42777.54</v>
      </c>
      <c r="E31" s="28">
        <f t="shared" si="7"/>
        <v>-10508.39</v>
      </c>
      <c r="F31" s="28">
        <f t="shared" si="7"/>
        <v>-35650.28</v>
      </c>
      <c r="G31" s="28">
        <f t="shared" si="7"/>
        <v>-50868.450000000004</v>
      </c>
      <c r="H31" s="28">
        <f t="shared" si="7"/>
        <v>-10718.64</v>
      </c>
      <c r="I31" s="28">
        <f t="shared" si="7"/>
        <v>-70540.74</v>
      </c>
      <c r="J31" s="28">
        <f t="shared" si="7"/>
        <v>-46746.88</v>
      </c>
      <c r="K31" s="28">
        <f t="shared" si="7"/>
        <v>-41131.090000000004</v>
      </c>
      <c r="L31" s="28">
        <f t="shared" si="7"/>
        <v>-33330.9</v>
      </c>
      <c r="M31" s="28">
        <f t="shared" si="7"/>
        <v>-24911.940000000002</v>
      </c>
      <c r="N31" s="28">
        <f t="shared" si="7"/>
        <v>-18626.789999999997</v>
      </c>
      <c r="O31" s="28">
        <f t="shared" si="7"/>
        <v>-502751.93</v>
      </c>
    </row>
    <row r="32" spans="1:15" ht="18.75" customHeight="1">
      <c r="A32" s="26" t="s">
        <v>38</v>
      </c>
      <c r="B32" s="29">
        <f>+B33</f>
        <v>-51748.4</v>
      </c>
      <c r="C32" s="29">
        <f>+C33</f>
        <v>-54573.2</v>
      </c>
      <c r="D32" s="29">
        <f aca="true" t="shared" si="8" ref="D32:O32">+D33</f>
        <v>-38706.8</v>
      </c>
      <c r="E32" s="29">
        <f t="shared" si="8"/>
        <v>-9306</v>
      </c>
      <c r="F32" s="29">
        <f t="shared" si="8"/>
        <v>-31521.6</v>
      </c>
      <c r="G32" s="29">
        <f t="shared" si="8"/>
        <v>-44972.4</v>
      </c>
      <c r="H32" s="29">
        <f t="shared" si="8"/>
        <v>-9675.6</v>
      </c>
      <c r="I32" s="29">
        <f t="shared" si="8"/>
        <v>-65934</v>
      </c>
      <c r="J32" s="29">
        <f t="shared" si="8"/>
        <v>-42719.6</v>
      </c>
      <c r="K32" s="29">
        <f t="shared" si="8"/>
        <v>-35930.4</v>
      </c>
      <c r="L32" s="29">
        <f t="shared" si="8"/>
        <v>-28564.8</v>
      </c>
      <c r="M32" s="29">
        <f t="shared" si="8"/>
        <v>-22246.4</v>
      </c>
      <c r="N32" s="29">
        <f t="shared" si="8"/>
        <v>-17221.6</v>
      </c>
      <c r="O32" s="29">
        <f t="shared" si="8"/>
        <v>-453120.8</v>
      </c>
    </row>
    <row r="33" spans="1:26" ht="18.75" customHeight="1">
      <c r="A33" s="27" t="s">
        <v>39</v>
      </c>
      <c r="B33" s="16">
        <f>ROUND((-B9)*$G$3,2)</f>
        <v>-51748.4</v>
      </c>
      <c r="C33" s="16">
        <f aca="true" t="shared" si="9" ref="C33:N33">ROUND((-C9)*$G$3,2)</f>
        <v>-54573.2</v>
      </c>
      <c r="D33" s="16">
        <f t="shared" si="9"/>
        <v>-38706.8</v>
      </c>
      <c r="E33" s="16">
        <f t="shared" si="9"/>
        <v>-9306</v>
      </c>
      <c r="F33" s="16">
        <f t="shared" si="9"/>
        <v>-31521.6</v>
      </c>
      <c r="G33" s="16">
        <f t="shared" si="9"/>
        <v>-44972.4</v>
      </c>
      <c r="H33" s="16">
        <f t="shared" si="9"/>
        <v>-9675.6</v>
      </c>
      <c r="I33" s="16">
        <f t="shared" si="9"/>
        <v>-65934</v>
      </c>
      <c r="J33" s="16">
        <f t="shared" si="9"/>
        <v>-42719.6</v>
      </c>
      <c r="K33" s="16">
        <f t="shared" si="9"/>
        <v>-35930.4</v>
      </c>
      <c r="L33" s="16">
        <f t="shared" si="9"/>
        <v>-28564.8</v>
      </c>
      <c r="M33" s="16">
        <f t="shared" si="9"/>
        <v>-22246.4</v>
      </c>
      <c r="N33" s="16">
        <f t="shared" si="9"/>
        <v>-17221.6</v>
      </c>
      <c r="O33" s="30">
        <f aca="true" t="shared" si="10" ref="O33:O55">SUM(B33:N33)</f>
        <v>-453120.8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-6040.92</v>
      </c>
      <c r="C34" s="29">
        <f aca="true" t="shared" si="11" ref="C34:O34">SUM(C35:C45)</f>
        <v>-4577.77</v>
      </c>
      <c r="D34" s="29">
        <f t="shared" si="11"/>
        <v>-4070.74</v>
      </c>
      <c r="E34" s="29">
        <f t="shared" si="11"/>
        <v>-1202.39</v>
      </c>
      <c r="F34" s="29">
        <f t="shared" si="11"/>
        <v>-4128.68</v>
      </c>
      <c r="G34" s="29">
        <f t="shared" si="11"/>
        <v>-5896.05</v>
      </c>
      <c r="H34" s="29">
        <f t="shared" si="11"/>
        <v>-1043.04</v>
      </c>
      <c r="I34" s="29">
        <f t="shared" si="11"/>
        <v>-4606.74</v>
      </c>
      <c r="J34" s="29">
        <f t="shared" si="11"/>
        <v>-4027.28</v>
      </c>
      <c r="K34" s="29">
        <f t="shared" si="11"/>
        <v>-5200.69</v>
      </c>
      <c r="L34" s="29">
        <f t="shared" si="11"/>
        <v>-4766.1</v>
      </c>
      <c r="M34" s="29">
        <f t="shared" si="11"/>
        <v>-2665.54</v>
      </c>
      <c r="N34" s="29">
        <f t="shared" si="11"/>
        <v>-1405.19</v>
      </c>
      <c r="O34" s="29">
        <f t="shared" si="11"/>
        <v>-49631.130000000005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-6040.92</v>
      </c>
      <c r="C43" s="31">
        <v>-4577.77</v>
      </c>
      <c r="D43" s="31">
        <v>-4070.74</v>
      </c>
      <c r="E43" s="31">
        <v>-1202.39</v>
      </c>
      <c r="F43" s="31">
        <v>-4128.68</v>
      </c>
      <c r="G43" s="31">
        <v>-5896.05</v>
      </c>
      <c r="H43" s="31">
        <v>-1043.04</v>
      </c>
      <c r="I43" s="31">
        <v>-4606.74</v>
      </c>
      <c r="J43" s="31">
        <v>-4027.28</v>
      </c>
      <c r="K43" s="31">
        <v>-5200.69</v>
      </c>
      <c r="L43" s="31">
        <v>-4766.1</v>
      </c>
      <c r="M43" s="31">
        <v>-2665.54</v>
      </c>
      <c r="N43" s="31">
        <v>-1405.19</v>
      </c>
      <c r="O43" s="31">
        <f>SUM(B43:N43)</f>
        <v>-49631.130000000005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1263712.46</v>
      </c>
      <c r="C53" s="34">
        <f aca="true" t="shared" si="13" ref="C53:N53">+C20+C31</f>
        <v>921874.3299999998</v>
      </c>
      <c r="D53" s="34">
        <f t="shared" si="13"/>
        <v>838393.7300000001</v>
      </c>
      <c r="E53" s="34">
        <f t="shared" si="13"/>
        <v>250886.50000000006</v>
      </c>
      <c r="F53" s="34">
        <f t="shared" si="13"/>
        <v>854848.8199999998</v>
      </c>
      <c r="G53" s="34">
        <f t="shared" si="13"/>
        <v>1222677.6800000002</v>
      </c>
      <c r="H53" s="34">
        <f t="shared" si="13"/>
        <v>215883.69999999995</v>
      </c>
      <c r="I53" s="34">
        <f t="shared" si="13"/>
        <v>933723.1700000002</v>
      </c>
      <c r="J53" s="34">
        <f t="shared" si="13"/>
        <v>819886.13</v>
      </c>
      <c r="K53" s="34">
        <f t="shared" si="13"/>
        <v>1086169.1199999999</v>
      </c>
      <c r="L53" s="34">
        <f t="shared" si="13"/>
        <v>1004398.35</v>
      </c>
      <c r="M53" s="34">
        <f t="shared" si="13"/>
        <v>560670.54</v>
      </c>
      <c r="N53" s="34">
        <f t="shared" si="13"/>
        <v>281823.6000000001</v>
      </c>
      <c r="O53" s="34">
        <f>SUM(B53:N53)</f>
        <v>10254948.129999997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1263712.45</v>
      </c>
      <c r="C59" s="42">
        <f t="shared" si="14"/>
        <v>921874.32</v>
      </c>
      <c r="D59" s="42">
        <f t="shared" si="14"/>
        <v>838393.74</v>
      </c>
      <c r="E59" s="42">
        <f t="shared" si="14"/>
        <v>250886.5</v>
      </c>
      <c r="F59" s="42">
        <f t="shared" si="14"/>
        <v>854848.83</v>
      </c>
      <c r="G59" s="42">
        <f t="shared" si="14"/>
        <v>1222677.67</v>
      </c>
      <c r="H59" s="42">
        <f t="shared" si="14"/>
        <v>215883.7</v>
      </c>
      <c r="I59" s="42">
        <f t="shared" si="14"/>
        <v>933723.17</v>
      </c>
      <c r="J59" s="42">
        <f t="shared" si="14"/>
        <v>819886.13</v>
      </c>
      <c r="K59" s="42">
        <f t="shared" si="14"/>
        <v>1086169.11</v>
      </c>
      <c r="L59" s="42">
        <f t="shared" si="14"/>
        <v>1004398.35</v>
      </c>
      <c r="M59" s="42">
        <f t="shared" si="14"/>
        <v>560670.54</v>
      </c>
      <c r="N59" s="42">
        <f t="shared" si="14"/>
        <v>281823.6</v>
      </c>
      <c r="O59" s="34">
        <f t="shared" si="14"/>
        <v>10254948.109999998</v>
      </c>
      <c r="Q59"/>
    </row>
    <row r="60" spans="1:18" ht="18.75" customHeight="1">
      <c r="A60" s="26" t="s">
        <v>54</v>
      </c>
      <c r="B60" s="42">
        <v>1040916.76</v>
      </c>
      <c r="C60" s="42">
        <v>670367.82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1711284.58</v>
      </c>
      <c r="P60"/>
      <c r="Q60"/>
      <c r="R60" s="41"/>
    </row>
    <row r="61" spans="1:16" ht="18.75" customHeight="1">
      <c r="A61" s="26" t="s">
        <v>55</v>
      </c>
      <c r="B61" s="42">
        <v>222795.69</v>
      </c>
      <c r="C61" s="42">
        <v>251506.5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474302.19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838393.74</v>
      </c>
      <c r="E62" s="43">
        <v>0</v>
      </c>
      <c r="F62" s="43">
        <v>0</v>
      </c>
      <c r="G62" s="43">
        <v>0</v>
      </c>
      <c r="H62" s="42">
        <v>215883.7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1054277.44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250886.5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250886.5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854848.83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854848.83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1222677.67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1222677.67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933723.17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933723.17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819886.13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819886.13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1086169.11</v>
      </c>
      <c r="L68" s="29">
        <v>1004398.35</v>
      </c>
      <c r="M68" s="43">
        <v>0</v>
      </c>
      <c r="N68" s="43">
        <v>0</v>
      </c>
      <c r="O68" s="34">
        <f t="shared" si="15"/>
        <v>2090567.46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560670.54</v>
      </c>
      <c r="N69" s="43">
        <v>0</v>
      </c>
      <c r="O69" s="34">
        <f t="shared" si="15"/>
        <v>560670.54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281823.6</v>
      </c>
      <c r="O70" s="46">
        <f t="shared" si="15"/>
        <v>281823.6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2023-01-31T18:03:19Z</dcterms:modified>
  <cp:category/>
  <cp:version/>
  <cp:contentType/>
  <cp:contentStatus/>
</cp:coreProperties>
</file>