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<sst xmlns="http://schemas.openxmlformats.org/spreadsheetml/2006/main" count="88" uniqueCount="85">
  <si>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</si>
  <si>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</si>
  <si>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</si>
  <si>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</si>
  <si>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</si>
  <si>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</si>
  <si>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</si>
  <si>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</si>
  <si>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</si>
  <si>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</si>
  <si>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</si>
  <si>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</si>
  <si>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</si>
  <si>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</si>
  <si>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</si>
  <si>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</si>
  <si>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</si>
  <si>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</si>
  <si>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</si>
  <si>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</si>
  <si>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</si>
  <si>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</si>
  <si>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</si>
  <si>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</si>
  <si>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</si>
  <si>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</si>
  <si>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</si>
  <si>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</si>
  <si>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</si>
  <si>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</si>
  <si>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</si>
  <si>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</si>
  <si>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</si>
  <si>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</si>
  <si>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</si>
  <si>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</si>
  <si>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</si>
  <si>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</si>
  <si>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</si>
  <si>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</si>
  <si>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</si>
  <si>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</si>
  <si>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</si>
  <si>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</si>
  <si>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</si>
  <si>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</si>
  <si>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</si>
  <si>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</si>
  <si>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</si>
  <si>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</si>
  <si>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</si>
  <si>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</si>
  <si>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</si>
  <si>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</si>
  <si>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</si>
  <si>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</si>
  <si>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</si>
  <si>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</si>
  <si>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</si>
  <si>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</si>
  <si>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</si>
  <si>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</si>
  <si>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</si>
  <si>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</si>
  <si>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</si>
  <si>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</si>
  <si>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</si>
  <si>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</si>
  <si>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</si>
  <si>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</si>
  <si>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</si>
  <si>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</si>
  <si>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</si>
  <si>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</si>
  <si>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</si>
  <si>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</si>
  <si>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</si>
  <si>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</si>
  <si>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</si>
  <si>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</si>
  <si>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</si>
  <si>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</si>
  <si>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</si>
  <si>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</si>
  <si>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22/01/23 - VENCIMENTO 30/01/23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</si>
</sst>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129796</v>
      </c>
      <c r="C7" s="9">
        <f t="shared" si="0"/>
        <v>88346</v>
      </c>
      <c r="D7" s="9">
        <f t="shared" si="0"/>
        <v>93854</v>
      </c>
      <c r="E7" s="9">
        <f t="shared" si="0"/>
        <v>21047</v>
      </c>
      <c r="F7" s="9">
        <f t="shared" si="0"/>
        <v>74323</v>
      </c>
      <c r="G7" s="9">
        <f t="shared" si="0"/>
        <v>108820</v>
      </c>
      <c r="H7" s="9">
        <f t="shared" si="0"/>
        <v>13022</v>
      </c>
      <c r="I7" s="9">
        <f t="shared" si="0"/>
        <v>78367</v>
      </c>
      <c r="J7" s="9">
        <f t="shared" si="0"/>
        <v>78268</v>
      </c>
      <c r="K7" s="9">
        <f t="shared" si="0"/>
        <v>130954</v>
      </c>
      <c r="L7" s="9">
        <f t="shared" si="0"/>
        <v>98097</v>
      </c>
      <c r="M7" s="9">
        <f t="shared" si="0"/>
        <v>39986</v>
      </c>
      <c r="N7" s="9">
        <f t="shared" si="0"/>
        <v>22507</v>
      </c>
      <c r="O7" s="9">
        <f t="shared" si="0"/>
        <v>977387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7367</v>
      </c>
      <c r="C8" s="11">
        <f t="shared" si="1"/>
        <v>6792</v>
      </c>
      <c r="D8" s="11">
        <f t="shared" si="1"/>
        <v>4998</v>
      </c>
      <c r="E8" s="11">
        <f t="shared" si="1"/>
        <v>865</v>
      </c>
      <c r="F8" s="11">
        <f t="shared" si="1"/>
        <v>4112</v>
      </c>
      <c r="G8" s="11">
        <f t="shared" si="1"/>
        <v>5735</v>
      </c>
      <c r="H8" s="11">
        <f t="shared" si="1"/>
        <v>979</v>
      </c>
      <c r="I8" s="11">
        <f t="shared" si="1"/>
        <v>6342</v>
      </c>
      <c r="J8" s="11">
        <f t="shared" si="1"/>
        <v>5171</v>
      </c>
      <c r="K8" s="11">
        <f t="shared" si="1"/>
        <v>5593</v>
      </c>
      <c r="L8" s="11">
        <f t="shared" si="1"/>
        <v>3818</v>
      </c>
      <c r="M8" s="11">
        <f t="shared" si="1"/>
        <v>2065</v>
      </c>
      <c r="N8" s="11">
        <f t="shared" si="1"/>
        <v>1347</v>
      </c>
      <c r="O8" s="11">
        <f t="shared" si="1"/>
        <v>55184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7367</v>
      </c>
      <c r="C9" s="11">
        <v>6792</v>
      </c>
      <c r="D9" s="11">
        <v>4998</v>
      </c>
      <c r="E9" s="11">
        <v>865</v>
      </c>
      <c r="F9" s="11">
        <v>4112</v>
      </c>
      <c r="G9" s="11">
        <v>5735</v>
      </c>
      <c r="H9" s="11">
        <v>979</v>
      </c>
      <c r="I9" s="11">
        <v>6342</v>
      </c>
      <c r="J9" s="11">
        <v>5171</v>
      </c>
      <c r="K9" s="11">
        <v>5589</v>
      </c>
      <c r="L9" s="11">
        <v>3818</v>
      </c>
      <c r="M9" s="11">
        <v>2065</v>
      </c>
      <c r="N9" s="11">
        <v>1339</v>
      </c>
      <c r="O9" s="11">
        <f>SUM(B9:N9)</f>
        <v>55172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4</v>
      </c>
      <c r="L10" s="13">
        <v>0</v>
      </c>
      <c r="M10" s="13">
        <v>0</v>
      </c>
      <c r="N10" s="13">
        <v>8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122429</v>
      </c>
      <c r="C11" s="13">
        <v>81554</v>
      </c>
      <c r="D11" s="13">
        <v>88856</v>
      </c>
      <c r="E11" s="13">
        <v>20182</v>
      </c>
      <c r="F11" s="13">
        <v>70211</v>
      </c>
      <c r="G11" s="13">
        <v>103085</v>
      </c>
      <c r="H11" s="13">
        <v>12043</v>
      </c>
      <c r="I11" s="13">
        <v>72025</v>
      </c>
      <c r="J11" s="13">
        <v>73097</v>
      </c>
      <c r="K11" s="13">
        <v>125361</v>
      </c>
      <c r="L11" s="13">
        <v>94279</v>
      </c>
      <c r="M11" s="13">
        <v>37921</v>
      </c>
      <c r="N11" s="13">
        <v>21160</v>
      </c>
      <c r="O11" s="11">
        <f>SUM(B11:N11)</f>
        <v>922203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11566</v>
      </c>
      <c r="C12" s="13">
        <v>10472</v>
      </c>
      <c r="D12" s="13">
        <v>9023</v>
      </c>
      <c r="E12" s="13">
        <v>2768</v>
      </c>
      <c r="F12" s="13">
        <v>8626</v>
      </c>
      <c r="G12" s="13">
        <v>14119</v>
      </c>
      <c r="H12" s="13">
        <v>1742</v>
      </c>
      <c r="I12" s="13">
        <v>9477</v>
      </c>
      <c r="J12" s="13">
        <v>8624</v>
      </c>
      <c r="K12" s="13">
        <v>10304</v>
      </c>
      <c r="L12" s="13">
        <v>7661</v>
      </c>
      <c r="M12" s="13">
        <v>2567</v>
      </c>
      <c r="N12" s="13">
        <v>1134</v>
      </c>
      <c r="O12" s="11">
        <f>SUM(B12:N12)</f>
        <v>98083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110863</v>
      </c>
      <c r="C13" s="15">
        <f t="shared" si="2"/>
        <v>71082</v>
      </c>
      <c r="D13" s="15">
        <f t="shared" si="2"/>
        <v>79833</v>
      </c>
      <c r="E13" s="15">
        <f t="shared" si="2"/>
        <v>17414</v>
      </c>
      <c r="F13" s="15">
        <f t="shared" si="2"/>
        <v>61585</v>
      </c>
      <c r="G13" s="15">
        <f t="shared" si="2"/>
        <v>88966</v>
      </c>
      <c r="H13" s="15">
        <f t="shared" si="2"/>
        <v>10301</v>
      </c>
      <c r="I13" s="15">
        <f t="shared" si="2"/>
        <v>62548</v>
      </c>
      <c r="J13" s="15">
        <f t="shared" si="2"/>
        <v>64473</v>
      </c>
      <c r="K13" s="15">
        <f t="shared" si="2"/>
        <v>115057</v>
      </c>
      <c r="L13" s="15">
        <f t="shared" si="2"/>
        <v>86618</v>
      </c>
      <c r="M13" s="15">
        <f t="shared" si="2"/>
        <v>35354</v>
      </c>
      <c r="N13" s="15">
        <f t="shared" si="2"/>
        <v>20026</v>
      </c>
      <c r="O13" s="11">
        <f>SUM(B13:N13)</f>
        <v>824120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1.229015541267441</v>
      </c>
      <c r="C18" s="19">
        <v>1.286866237490222</v>
      </c>
      <c r="D18" s="19">
        <v>1.322208798418973</v>
      </c>
      <c r="E18" s="19">
        <v>0.898929890421416</v>
      </c>
      <c r="F18" s="19">
        <v>1.364543179505825</v>
      </c>
      <c r="G18" s="19">
        <v>1.477971067380234</v>
      </c>
      <c r="H18" s="19">
        <v>1.682307986888845</v>
      </c>
      <c r="I18" s="19">
        <v>1.238161538331275</v>
      </c>
      <c r="J18" s="19">
        <v>1.387997135410101</v>
      </c>
      <c r="K18" s="19">
        <v>1.170642483216019</v>
      </c>
      <c r="L18" s="19">
        <v>1.229418036165602</v>
      </c>
      <c r="M18" s="19">
        <v>1.228168863363168</v>
      </c>
      <c r="N18" s="19">
        <v>1.080213180523513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561496.35</v>
      </c>
      <c r="C20" s="24">
        <f t="shared" si="3"/>
        <v>393888.4100000001</v>
      </c>
      <c r="D20" s="24">
        <f t="shared" si="3"/>
        <v>380070.24999999994</v>
      </c>
      <c r="E20" s="24">
        <f t="shared" si="3"/>
        <v>102858.63</v>
      </c>
      <c r="F20" s="24">
        <f t="shared" si="3"/>
        <v>349582.8900000001</v>
      </c>
      <c r="G20" s="24">
        <f t="shared" si="3"/>
        <v>479379.56999999995</v>
      </c>
      <c r="H20" s="24">
        <f t="shared" si="3"/>
        <v>87088.13999999998</v>
      </c>
      <c r="I20" s="24">
        <f t="shared" si="3"/>
        <v>360335.17999999993</v>
      </c>
      <c r="J20" s="24">
        <f t="shared" si="3"/>
        <v>372528.04000000004</v>
      </c>
      <c r="K20" s="24">
        <f t="shared" si="3"/>
        <v>513107.47000000003</v>
      </c>
      <c r="L20" s="24">
        <f t="shared" si="3"/>
        <v>464776.03</v>
      </c>
      <c r="M20" s="24">
        <f t="shared" si="3"/>
        <v>230206.25999999998</v>
      </c>
      <c r="N20" s="24">
        <f t="shared" si="3"/>
        <v>100557.81999999998</v>
      </c>
      <c r="O20" s="24">
        <f>O21+O22+O23+O24+O25+O26+O27+O28+O29</f>
        <v>4395875.040000001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381132.97</v>
      </c>
      <c r="C21" s="28">
        <f t="shared" si="4"/>
        <v>267997.59</v>
      </c>
      <c r="D21" s="28">
        <f t="shared" si="4"/>
        <v>249689.18</v>
      </c>
      <c r="E21" s="28">
        <f t="shared" si="4"/>
        <v>95656.51</v>
      </c>
      <c r="F21" s="28">
        <f t="shared" si="4"/>
        <v>229182.4</v>
      </c>
      <c r="G21" s="28">
        <f t="shared" si="4"/>
        <v>276098.1</v>
      </c>
      <c r="H21" s="28">
        <f t="shared" si="4"/>
        <v>44359.44</v>
      </c>
      <c r="I21" s="28">
        <f t="shared" si="4"/>
        <v>236049.24</v>
      </c>
      <c r="J21" s="28">
        <f t="shared" si="4"/>
        <v>237120.73</v>
      </c>
      <c r="K21" s="28">
        <f t="shared" si="4"/>
        <v>375012.97</v>
      </c>
      <c r="L21" s="28">
        <f t="shared" si="4"/>
        <v>319864.89</v>
      </c>
      <c r="M21" s="28">
        <f t="shared" si="4"/>
        <v>150451.32</v>
      </c>
      <c r="N21" s="28">
        <f t="shared" si="4"/>
        <v>76494.54</v>
      </c>
      <c r="O21" s="28">
        <f aca="true" t="shared" si="5" ref="O21:O29">SUM(B21:N21)</f>
        <v>2939109.88</v>
      </c>
    </row>
    <row r="22" spans="1:23" ht="18.75" customHeight="1">
      <c r="A22" s="26" t="s">
        <v>33</v>
      </c>
      <c r="B22" s="28">
        <f>IF(B18&lt;&gt;0,ROUND((B18-1)*B21,2),0)</f>
        <v>87285.37</v>
      </c>
      <c r="C22" s="28">
        <f aca="true" t="shared" si="6" ref="C22:N22">IF(C18&lt;&gt;0,ROUND((C18-1)*C21,2),0)</f>
        <v>76879.46</v>
      </c>
      <c r="D22" s="28">
        <f t="shared" si="6"/>
        <v>80452.05</v>
      </c>
      <c r="E22" s="28">
        <f t="shared" si="6"/>
        <v>-9668.01</v>
      </c>
      <c r="F22" s="28">
        <f t="shared" si="6"/>
        <v>83546.88</v>
      </c>
      <c r="G22" s="28">
        <f t="shared" si="6"/>
        <v>131966.9</v>
      </c>
      <c r="H22" s="28">
        <f t="shared" si="6"/>
        <v>30266.8</v>
      </c>
      <c r="I22" s="28">
        <f t="shared" si="6"/>
        <v>56217.85</v>
      </c>
      <c r="J22" s="28">
        <f t="shared" si="6"/>
        <v>92002.16</v>
      </c>
      <c r="K22" s="28">
        <f t="shared" si="6"/>
        <v>63993.14</v>
      </c>
      <c r="L22" s="28">
        <f t="shared" si="6"/>
        <v>73382.77</v>
      </c>
      <c r="M22" s="28">
        <f t="shared" si="6"/>
        <v>34328.31</v>
      </c>
      <c r="N22" s="28">
        <f t="shared" si="6"/>
        <v>6135.87</v>
      </c>
      <c r="O22" s="28">
        <f t="shared" si="5"/>
        <v>806789.5500000002</v>
      </c>
      <c r="W22" s="51"/>
    </row>
    <row r="23" spans="1:15" ht="18.75" customHeight="1">
      <c r="A23" s="26" t="s">
        <v>34</v>
      </c>
      <c r="B23" s="28">
        <v>27570.3</v>
      </c>
      <c r="C23" s="28">
        <v>19961.52</v>
      </c>
      <c r="D23" s="28">
        <v>16993.92</v>
      </c>
      <c r="E23" s="28">
        <v>5826.89</v>
      </c>
      <c r="F23" s="28">
        <v>16343.58</v>
      </c>
      <c r="G23" s="28">
        <v>25592.23</v>
      </c>
      <c r="H23" s="28">
        <v>3997.76</v>
      </c>
      <c r="I23" s="28">
        <v>22081.05</v>
      </c>
      <c r="J23" s="28">
        <v>19406.61</v>
      </c>
      <c r="K23" s="28">
        <v>29315.65</v>
      </c>
      <c r="L23" s="28">
        <v>27061.37</v>
      </c>
      <c r="M23" s="28">
        <v>13752.84</v>
      </c>
      <c r="N23" s="28">
        <v>7207.23</v>
      </c>
      <c r="O23" s="28">
        <f t="shared" si="5"/>
        <v>235110.94999999998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1237.47</v>
      </c>
      <c r="C26" s="28">
        <v>911.82</v>
      </c>
      <c r="D26" s="28">
        <v>859.72</v>
      </c>
      <c r="E26" s="28">
        <v>231.86</v>
      </c>
      <c r="F26" s="28">
        <v>794.59</v>
      </c>
      <c r="G26" s="28">
        <v>1078.56</v>
      </c>
      <c r="H26" s="28">
        <v>192.79</v>
      </c>
      <c r="I26" s="28">
        <v>786.77</v>
      </c>
      <c r="J26" s="28">
        <v>851.9</v>
      </c>
      <c r="K26" s="28">
        <v>1164.53</v>
      </c>
      <c r="L26" s="28">
        <v>1044.69</v>
      </c>
      <c r="M26" s="28">
        <v>494.99</v>
      </c>
      <c r="N26" s="28">
        <v>229.26</v>
      </c>
      <c r="O26" s="28">
        <f t="shared" si="5"/>
        <v>9878.949999999999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-39295.94</v>
      </c>
      <c r="C31" s="28">
        <f aca="true" t="shared" si="7" ref="C31:O31">+C32+C34+C47+C48+C49+C54-C55</f>
        <v>-34955.11</v>
      </c>
      <c r="D31" s="28">
        <f t="shared" si="7"/>
        <v>-26771.78</v>
      </c>
      <c r="E31" s="28">
        <f t="shared" si="7"/>
        <v>-5095.3099999999995</v>
      </c>
      <c r="F31" s="28">
        <f t="shared" si="7"/>
        <v>-22511.22</v>
      </c>
      <c r="G31" s="28">
        <f t="shared" si="7"/>
        <v>-31231.46</v>
      </c>
      <c r="H31" s="28">
        <f t="shared" si="7"/>
        <v>-5379.610000000001</v>
      </c>
      <c r="I31" s="28">
        <f t="shared" si="7"/>
        <v>-32279.76</v>
      </c>
      <c r="J31" s="28">
        <f t="shared" si="7"/>
        <v>-27489.52</v>
      </c>
      <c r="K31" s="28">
        <f t="shared" si="7"/>
        <v>-31067.12</v>
      </c>
      <c r="L31" s="28">
        <f t="shared" si="7"/>
        <v>-22608.33</v>
      </c>
      <c r="M31" s="28">
        <f t="shared" si="7"/>
        <v>-11838.46</v>
      </c>
      <c r="N31" s="28">
        <f t="shared" si="7"/>
        <v>-7166.41</v>
      </c>
      <c r="O31" s="28">
        <f t="shared" si="7"/>
        <v>-297690.03</v>
      </c>
    </row>
    <row r="32" spans="1:15" ht="18.75" customHeight="1">
      <c r="A32" s="26" t="s">
        <v>38</v>
      </c>
      <c r="B32" s="29">
        <f>+B33</f>
        <v>-32414.8</v>
      </c>
      <c r="C32" s="29">
        <f>+C33</f>
        <v>-29884.8</v>
      </c>
      <c r="D32" s="29">
        <f aca="true" t="shared" si="8" ref="D32:O32">+D33</f>
        <v>-21991.2</v>
      </c>
      <c r="E32" s="29">
        <f t="shared" si="8"/>
        <v>-3806</v>
      </c>
      <c r="F32" s="29">
        <f t="shared" si="8"/>
        <v>-18092.8</v>
      </c>
      <c r="G32" s="29">
        <f t="shared" si="8"/>
        <v>-25234</v>
      </c>
      <c r="H32" s="29">
        <f t="shared" si="8"/>
        <v>-4307.6</v>
      </c>
      <c r="I32" s="29">
        <f t="shared" si="8"/>
        <v>-27904.8</v>
      </c>
      <c r="J32" s="29">
        <f t="shared" si="8"/>
        <v>-22752.4</v>
      </c>
      <c r="K32" s="29">
        <f t="shared" si="8"/>
        <v>-24591.6</v>
      </c>
      <c r="L32" s="29">
        <f t="shared" si="8"/>
        <v>-16799.2</v>
      </c>
      <c r="M32" s="29">
        <f t="shared" si="8"/>
        <v>-9086</v>
      </c>
      <c r="N32" s="29">
        <f t="shared" si="8"/>
        <v>-5891.6</v>
      </c>
      <c r="O32" s="29">
        <f t="shared" si="8"/>
        <v>-242756.80000000002</v>
      </c>
    </row>
    <row r="33" spans="1:26" ht="18.75" customHeight="1">
      <c r="A33" s="27" t="s">
        <v>39</v>
      </c>
      <c r="B33" s="16">
        <f>ROUND((-B9)*$G$3,2)</f>
        <v>-32414.8</v>
      </c>
      <c r="C33" s="16">
        <f aca="true" t="shared" si="9" ref="C33:N33">ROUND((-C9)*$G$3,2)</f>
        <v>-29884.8</v>
      </c>
      <c r="D33" s="16">
        <f t="shared" si="9"/>
        <v>-21991.2</v>
      </c>
      <c r="E33" s="16">
        <f t="shared" si="9"/>
        <v>-3806</v>
      </c>
      <c r="F33" s="16">
        <f t="shared" si="9"/>
        <v>-18092.8</v>
      </c>
      <c r="G33" s="16">
        <f t="shared" si="9"/>
        <v>-25234</v>
      </c>
      <c r="H33" s="16">
        <f t="shared" si="9"/>
        <v>-4307.6</v>
      </c>
      <c r="I33" s="16">
        <f t="shared" si="9"/>
        <v>-27904.8</v>
      </c>
      <c r="J33" s="16">
        <f t="shared" si="9"/>
        <v>-22752.4</v>
      </c>
      <c r="K33" s="16">
        <f t="shared" si="9"/>
        <v>-24591.6</v>
      </c>
      <c r="L33" s="16">
        <f t="shared" si="9"/>
        <v>-16799.2</v>
      </c>
      <c r="M33" s="16">
        <f t="shared" si="9"/>
        <v>-9086</v>
      </c>
      <c r="N33" s="16">
        <f t="shared" si="9"/>
        <v>-5891.6</v>
      </c>
      <c r="O33" s="30">
        <f aca="true" t="shared" si="10" ref="O33:O55">SUM(B33:N33)</f>
        <v>-242756.80000000002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-6881.14</v>
      </c>
      <c r="C34" s="29">
        <f aca="true" t="shared" si="11" ref="C34:O34">SUM(C35:C45)</f>
        <v>-5070.31</v>
      </c>
      <c r="D34" s="29">
        <f t="shared" si="11"/>
        <v>-4780.58</v>
      </c>
      <c r="E34" s="29">
        <f t="shared" si="11"/>
        <v>-1289.31</v>
      </c>
      <c r="F34" s="29">
        <f t="shared" si="11"/>
        <v>-4418.42</v>
      </c>
      <c r="G34" s="29">
        <f t="shared" si="11"/>
        <v>-5997.46</v>
      </c>
      <c r="H34" s="29">
        <f t="shared" si="11"/>
        <v>-1072.01</v>
      </c>
      <c r="I34" s="29">
        <f t="shared" si="11"/>
        <v>-4374.96</v>
      </c>
      <c r="J34" s="29">
        <f t="shared" si="11"/>
        <v>-4737.12</v>
      </c>
      <c r="K34" s="29">
        <f t="shared" si="11"/>
        <v>-6475.52</v>
      </c>
      <c r="L34" s="29">
        <f t="shared" si="11"/>
        <v>-5809.13</v>
      </c>
      <c r="M34" s="29">
        <f t="shared" si="11"/>
        <v>-2752.46</v>
      </c>
      <c r="N34" s="29">
        <f t="shared" si="11"/>
        <v>-1274.81</v>
      </c>
      <c r="O34" s="29">
        <f t="shared" si="11"/>
        <v>-54933.229999999996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-6881.14</v>
      </c>
      <c r="C43" s="31">
        <v>-5070.31</v>
      </c>
      <c r="D43" s="31">
        <v>-4780.58</v>
      </c>
      <c r="E43" s="31">
        <v>-1289.31</v>
      </c>
      <c r="F43" s="31">
        <v>-4418.42</v>
      </c>
      <c r="G43" s="31">
        <v>-5997.46</v>
      </c>
      <c r="H43" s="31">
        <v>-1072.01</v>
      </c>
      <c r="I43" s="31">
        <v>-4374.96</v>
      </c>
      <c r="J43" s="31">
        <v>-4737.12</v>
      </c>
      <c r="K43" s="31">
        <v>-6475.52</v>
      </c>
      <c r="L43" s="31">
        <v>-5809.13</v>
      </c>
      <c r="M43" s="31">
        <v>-2752.46</v>
      </c>
      <c r="N43" s="31">
        <v>-1274.81</v>
      </c>
      <c r="O43" s="31">
        <f>SUM(B43:N43)</f>
        <v>-54933.229999999996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-44740.76</v>
      </c>
      <c r="C50" s="33">
        <v>-43887.1</v>
      </c>
      <c r="D50" s="33">
        <v>-33552.03</v>
      </c>
      <c r="E50" s="33">
        <v>-12369.92</v>
      </c>
      <c r="F50" s="33">
        <v>-37426.49</v>
      </c>
      <c r="G50" s="33">
        <v>-56790.85</v>
      </c>
      <c r="H50" s="33">
        <v>-10524.12</v>
      </c>
      <c r="I50" s="33">
        <v>-38645.31</v>
      </c>
      <c r="J50" s="33">
        <v>-38147.4</v>
      </c>
      <c r="K50" s="33">
        <v>-37170.65</v>
      </c>
      <c r="L50" s="33">
        <v>-33123.87</v>
      </c>
      <c r="M50" s="33">
        <v>-12926.64</v>
      </c>
      <c r="N50" s="33">
        <v>-4640.9</v>
      </c>
      <c r="O50" s="31">
        <f t="shared" si="10"/>
        <v>-403946.04000000004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44740.76</v>
      </c>
      <c r="C51" s="33">
        <v>43887.1</v>
      </c>
      <c r="D51" s="33">
        <v>33552.03</v>
      </c>
      <c r="E51" s="33">
        <v>12369.92</v>
      </c>
      <c r="F51" s="33">
        <v>37426.49</v>
      </c>
      <c r="G51" s="33">
        <v>56790.85</v>
      </c>
      <c r="H51" s="33">
        <v>10524.12</v>
      </c>
      <c r="I51" s="33">
        <v>38645.31</v>
      </c>
      <c r="J51" s="33">
        <v>38147.4</v>
      </c>
      <c r="K51" s="33">
        <v>37170.65</v>
      </c>
      <c r="L51" s="33">
        <v>33123.87</v>
      </c>
      <c r="M51" s="33">
        <v>12926.64</v>
      </c>
      <c r="N51" s="33">
        <v>4640.9</v>
      </c>
      <c r="O51" s="31">
        <f t="shared" si="10"/>
        <v>403946.04000000004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522200.41</v>
      </c>
      <c r="C53" s="34">
        <f aca="true" t="shared" si="13" ref="C53:N53">+C20+C31</f>
        <v>358933.3000000001</v>
      </c>
      <c r="D53" s="34">
        <f t="shared" si="13"/>
        <v>353298.47</v>
      </c>
      <c r="E53" s="34">
        <f t="shared" si="13"/>
        <v>97763.32</v>
      </c>
      <c r="F53" s="34">
        <f t="shared" si="13"/>
        <v>327071.67000000004</v>
      </c>
      <c r="G53" s="34">
        <f t="shared" si="13"/>
        <v>448148.1099999999</v>
      </c>
      <c r="H53" s="34">
        <f t="shared" si="13"/>
        <v>81708.52999999998</v>
      </c>
      <c r="I53" s="34">
        <f t="shared" si="13"/>
        <v>328055.4199999999</v>
      </c>
      <c r="J53" s="34">
        <f t="shared" si="13"/>
        <v>345038.52</v>
      </c>
      <c r="K53" s="34">
        <f t="shared" si="13"/>
        <v>482040.35000000003</v>
      </c>
      <c r="L53" s="34">
        <f t="shared" si="13"/>
        <v>442167.7</v>
      </c>
      <c r="M53" s="34">
        <f t="shared" si="13"/>
        <v>218367.8</v>
      </c>
      <c r="N53" s="34">
        <f t="shared" si="13"/>
        <v>93391.40999999997</v>
      </c>
      <c r="O53" s="34">
        <f>SUM(B53:N53)</f>
        <v>4098185.0100000002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522200.42000000004</v>
      </c>
      <c r="C59" s="42">
        <f t="shared" si="14"/>
        <v>358933.3</v>
      </c>
      <c r="D59" s="42">
        <f t="shared" si="14"/>
        <v>353298.47</v>
      </c>
      <c r="E59" s="42">
        <f t="shared" si="14"/>
        <v>97763.32</v>
      </c>
      <c r="F59" s="42">
        <f t="shared" si="14"/>
        <v>327071.67</v>
      </c>
      <c r="G59" s="42">
        <f t="shared" si="14"/>
        <v>448148.12</v>
      </c>
      <c r="H59" s="42">
        <f t="shared" si="14"/>
        <v>81708.54</v>
      </c>
      <c r="I59" s="42">
        <f t="shared" si="14"/>
        <v>328055.42</v>
      </c>
      <c r="J59" s="42">
        <f t="shared" si="14"/>
        <v>345038.53</v>
      </c>
      <c r="K59" s="42">
        <f t="shared" si="14"/>
        <v>482040.35</v>
      </c>
      <c r="L59" s="42">
        <f t="shared" si="14"/>
        <v>442167.7</v>
      </c>
      <c r="M59" s="42">
        <f t="shared" si="14"/>
        <v>218367.8</v>
      </c>
      <c r="N59" s="42">
        <f t="shared" si="14"/>
        <v>93391.41</v>
      </c>
      <c r="O59" s="34">
        <f t="shared" si="14"/>
        <v>4098185.05</v>
      </c>
      <c r="Q59"/>
    </row>
    <row r="60" spans="1:18" ht="18.75" customHeight="1">
      <c r="A60" s="26" t="s">
        <v>54</v>
      </c>
      <c r="B60" s="42">
        <v>436584.45</v>
      </c>
      <c r="C60" s="42">
        <v>265050.29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701634.74</v>
      </c>
      <c r="P60"/>
      <c r="Q60"/>
      <c r="R60" s="41"/>
    </row>
    <row r="61" spans="1:16" ht="18.75" customHeight="1">
      <c r="A61" s="26" t="s">
        <v>55</v>
      </c>
      <c r="B61" s="42">
        <v>85615.97</v>
      </c>
      <c r="C61" s="42">
        <v>93883.01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179498.97999999998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353298.47</v>
      </c>
      <c r="E62" s="43">
        <v>0</v>
      </c>
      <c r="F62" s="43">
        <v>0</v>
      </c>
      <c r="G62" s="43">
        <v>0</v>
      </c>
      <c r="H62" s="42">
        <v>81708.54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435007.00999999995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97763.32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97763.32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327071.67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327071.67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448148.12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448148.12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328055.42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328055.42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345038.53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345038.53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482040.35</v>
      </c>
      <c r="L68" s="29">
        <v>442167.7</v>
      </c>
      <c r="M68" s="43">
        <v>0</v>
      </c>
      <c r="N68" s="43">
        <v>0</v>
      </c>
      <c r="O68" s="34">
        <f t="shared" si="15"/>
        <v>924208.05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218367.8</v>
      </c>
      <c r="N69" s="43">
        <v>0</v>
      </c>
      <c r="O69" s="34">
        <f t="shared" si="15"/>
        <v>218367.8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93391.41</v>
      </c>
      <c r="O70" s="46">
        <f t="shared" si="15"/>
        <v>93391.41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2023-01-27T20:29:39Z</dcterms:modified>
  <cp:category/>
  <cp:version/>
  <cp:contentType/>
  <cp:contentStatus/>
</cp:coreProperties>
</file>