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<sst xmlns="http://schemas.openxmlformats.org/spreadsheetml/2006/main" count="88" uniqueCount="85">
  <si>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</si>
  <si>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</si>
  <si>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</si>
  <si>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</si>
  <si>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</si>
  <si>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</si>
  <si>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</si>
  <si>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</si>
  <si>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</si>
  <si>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</si>
  <si>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</si>
  <si>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</si>
  <si>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</si>
  <si>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</si>
  <si>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</si>
  <si>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</si>
  <si>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</si>
  <si>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</si>
  <si>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</si>
  <si>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</si>
  <si>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</si>
  <si>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</si>
  <si>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</si>
  <si>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</si>
  <si>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</si>
  <si>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</si>
  <si>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</si>
  <si>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</si>
  <si>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</si>
  <si>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</si>
  <si>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</si>
  <si>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</si>
  <si>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</si>
  <si>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</si>
  <si>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</si>
  <si>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</si>
  <si>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</si>
  <si>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</si>
  <si>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</si>
  <si>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</si>
  <si>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</si>
  <si>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</si>
  <si>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</si>
  <si>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</si>
  <si>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</si>
  <si>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</si>
  <si>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</si>
  <si>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</si>
  <si>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</si>
  <si>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</si>
  <si>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</si>
  <si>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</si>
  <si>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</si>
  <si>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</si>
  <si>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</si>
  <si>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</si>
  <si>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</si>
  <si>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</si>
  <si>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</si>
  <si>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</si>
  <si>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</si>
  <si>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</si>
  <si>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</si>
  <si>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</si>
  <si>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</si>
  <si>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</si>
  <si>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</si>
  <si>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</si>
  <si>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</si>
  <si>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</si>
  <si>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</si>
  <si>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</si>
  <si>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</si>
  <si>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</si>
  <si>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</si>
  <si>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</si>
  <si>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</si>
  <si>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</si>
  <si>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</si>
  <si>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</si>
  <si>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</si>
  <si>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</si>
  <si>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</si>
  <si>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</si>
  <si>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21/01/23 - VENCIMENTO 30/01/23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</si>
</sst>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242362</v>
      </c>
      <c r="C7" s="9">
        <f t="shared" si="0"/>
        <v>163367</v>
      </c>
      <c r="D7" s="9">
        <f t="shared" si="0"/>
        <v>174217</v>
      </c>
      <c r="E7" s="9">
        <f t="shared" si="0"/>
        <v>42677</v>
      </c>
      <c r="F7" s="9">
        <f t="shared" si="0"/>
        <v>129688</v>
      </c>
      <c r="G7" s="9">
        <f t="shared" si="0"/>
        <v>203991</v>
      </c>
      <c r="H7" s="9">
        <f t="shared" si="0"/>
        <v>25157</v>
      </c>
      <c r="I7" s="9">
        <f t="shared" si="0"/>
        <v>153833</v>
      </c>
      <c r="J7" s="9">
        <f t="shared" si="0"/>
        <v>139326</v>
      </c>
      <c r="K7" s="9">
        <f t="shared" si="0"/>
        <v>216262</v>
      </c>
      <c r="L7" s="9">
        <f t="shared" si="0"/>
        <v>166545</v>
      </c>
      <c r="M7" s="9">
        <f t="shared" si="0"/>
        <v>71827</v>
      </c>
      <c r="N7" s="9">
        <f t="shared" si="0"/>
        <v>46463</v>
      </c>
      <c r="O7" s="9">
        <f t="shared" si="0"/>
        <v>1775715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11282</v>
      </c>
      <c r="C8" s="11">
        <f t="shared" si="1"/>
        <v>11189</v>
      </c>
      <c r="D8" s="11">
        <f t="shared" si="1"/>
        <v>8684</v>
      </c>
      <c r="E8" s="11">
        <f t="shared" si="1"/>
        <v>1916</v>
      </c>
      <c r="F8" s="11">
        <f t="shared" si="1"/>
        <v>6051</v>
      </c>
      <c r="G8" s="11">
        <f t="shared" si="1"/>
        <v>8802</v>
      </c>
      <c r="H8" s="11">
        <f t="shared" si="1"/>
        <v>1731</v>
      </c>
      <c r="I8" s="11">
        <f t="shared" si="1"/>
        <v>11473</v>
      </c>
      <c r="J8" s="11">
        <f t="shared" si="1"/>
        <v>8632</v>
      </c>
      <c r="K8" s="11">
        <f t="shared" si="1"/>
        <v>7663</v>
      </c>
      <c r="L8" s="11">
        <f t="shared" si="1"/>
        <v>5692</v>
      </c>
      <c r="M8" s="11">
        <f t="shared" si="1"/>
        <v>3671</v>
      </c>
      <c r="N8" s="11">
        <f t="shared" si="1"/>
        <v>3107</v>
      </c>
      <c r="O8" s="11">
        <f t="shared" si="1"/>
        <v>89893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11282</v>
      </c>
      <c r="C9" s="11">
        <v>11189</v>
      </c>
      <c r="D9" s="11">
        <v>8684</v>
      </c>
      <c r="E9" s="11">
        <v>1916</v>
      </c>
      <c r="F9" s="11">
        <v>6051</v>
      </c>
      <c r="G9" s="11">
        <v>8802</v>
      </c>
      <c r="H9" s="11">
        <v>1731</v>
      </c>
      <c r="I9" s="11">
        <v>11473</v>
      </c>
      <c r="J9" s="11">
        <v>8632</v>
      </c>
      <c r="K9" s="11">
        <v>7658</v>
      </c>
      <c r="L9" s="11">
        <v>5692</v>
      </c>
      <c r="M9" s="11">
        <v>3670</v>
      </c>
      <c r="N9" s="11">
        <v>3103</v>
      </c>
      <c r="O9" s="11">
        <f>SUM(B9:N9)</f>
        <v>89883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1</v>
      </c>
      <c r="N10" s="13">
        <v>4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231080</v>
      </c>
      <c r="C11" s="13">
        <v>152178</v>
      </c>
      <c r="D11" s="13">
        <v>165533</v>
      </c>
      <c r="E11" s="13">
        <v>40761</v>
      </c>
      <c r="F11" s="13">
        <v>123637</v>
      </c>
      <c r="G11" s="13">
        <v>195189</v>
      </c>
      <c r="H11" s="13">
        <v>23426</v>
      </c>
      <c r="I11" s="13">
        <v>142360</v>
      </c>
      <c r="J11" s="13">
        <v>130694</v>
      </c>
      <c r="K11" s="13">
        <v>208599</v>
      </c>
      <c r="L11" s="13">
        <v>160853</v>
      </c>
      <c r="M11" s="13">
        <v>68156</v>
      </c>
      <c r="N11" s="13">
        <v>43356</v>
      </c>
      <c r="O11" s="11">
        <f>SUM(B11:N11)</f>
        <v>1685822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18404</v>
      </c>
      <c r="C12" s="13">
        <v>16220</v>
      </c>
      <c r="D12" s="13">
        <v>13799</v>
      </c>
      <c r="E12" s="13">
        <v>4956</v>
      </c>
      <c r="F12" s="13">
        <v>12901</v>
      </c>
      <c r="G12" s="13">
        <v>22584</v>
      </c>
      <c r="H12" s="13">
        <v>2766</v>
      </c>
      <c r="I12" s="13">
        <v>15633</v>
      </c>
      <c r="J12" s="13">
        <v>12509</v>
      </c>
      <c r="K12" s="13">
        <v>15829</v>
      </c>
      <c r="L12" s="13">
        <v>11121</v>
      </c>
      <c r="M12" s="13">
        <v>4011</v>
      </c>
      <c r="N12" s="13">
        <v>2125</v>
      </c>
      <c r="O12" s="11">
        <f>SUM(B12:N12)</f>
        <v>152858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212676</v>
      </c>
      <c r="C13" s="15">
        <f t="shared" si="2"/>
        <v>135958</v>
      </c>
      <c r="D13" s="15">
        <f t="shared" si="2"/>
        <v>151734</v>
      </c>
      <c r="E13" s="15">
        <f t="shared" si="2"/>
        <v>35805</v>
      </c>
      <c r="F13" s="15">
        <f t="shared" si="2"/>
        <v>110736</v>
      </c>
      <c r="G13" s="15">
        <f t="shared" si="2"/>
        <v>172605</v>
      </c>
      <c r="H13" s="15">
        <f t="shared" si="2"/>
        <v>20660</v>
      </c>
      <c r="I13" s="15">
        <f t="shared" si="2"/>
        <v>126727</v>
      </c>
      <c r="J13" s="15">
        <f t="shared" si="2"/>
        <v>118185</v>
      </c>
      <c r="K13" s="15">
        <f t="shared" si="2"/>
        <v>192770</v>
      </c>
      <c r="L13" s="15">
        <f t="shared" si="2"/>
        <v>149732</v>
      </c>
      <c r="M13" s="15">
        <f t="shared" si="2"/>
        <v>64145</v>
      </c>
      <c r="N13" s="15">
        <f t="shared" si="2"/>
        <v>41231</v>
      </c>
      <c r="O13" s="11">
        <f>SUM(B13:N13)</f>
        <v>1532964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1.227888303826929</v>
      </c>
      <c r="C18" s="19">
        <v>1.280279052131793</v>
      </c>
      <c r="D18" s="19">
        <v>1.324425378937456</v>
      </c>
      <c r="E18" s="19">
        <v>0.912609081933213</v>
      </c>
      <c r="F18" s="19">
        <v>1.374557681066136</v>
      </c>
      <c r="G18" s="19">
        <v>1.483560870615658</v>
      </c>
      <c r="H18" s="19">
        <v>1.600906274599744</v>
      </c>
      <c r="I18" s="19">
        <v>1.234719496132177</v>
      </c>
      <c r="J18" s="19">
        <v>1.355383373732925</v>
      </c>
      <c r="K18" s="19">
        <v>1.162673205996946</v>
      </c>
      <c r="L18" s="19">
        <v>1.229165504180722</v>
      </c>
      <c r="M18" s="19">
        <v>1.252122540533711</v>
      </c>
      <c r="N18" s="19">
        <v>1.083335496065879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984301.56</v>
      </c>
      <c r="C20" s="24">
        <f t="shared" si="3"/>
        <v>695991.2699999999</v>
      </c>
      <c r="D20" s="24">
        <f t="shared" si="3"/>
        <v>670971.43</v>
      </c>
      <c r="E20" s="24">
        <f t="shared" si="3"/>
        <v>196413.47</v>
      </c>
      <c r="F20" s="24">
        <f t="shared" si="3"/>
        <v>593546.59</v>
      </c>
      <c r="G20" s="24">
        <f t="shared" si="3"/>
        <v>849841.0900000001</v>
      </c>
      <c r="H20" s="24">
        <f t="shared" si="3"/>
        <v>150059.45</v>
      </c>
      <c r="I20" s="24">
        <f t="shared" si="3"/>
        <v>649901.55</v>
      </c>
      <c r="J20" s="24">
        <f t="shared" si="3"/>
        <v>624735.3699999999</v>
      </c>
      <c r="K20" s="24">
        <f t="shared" si="3"/>
        <v>801191.6700000002</v>
      </c>
      <c r="L20" s="24">
        <f t="shared" si="3"/>
        <v>748637.83</v>
      </c>
      <c r="M20" s="24">
        <f t="shared" si="3"/>
        <v>387807.1400000001</v>
      </c>
      <c r="N20" s="24">
        <f t="shared" si="3"/>
        <v>191772.79</v>
      </c>
      <c r="O20" s="24">
        <f>O21+O22+O23+O24+O25+O26+O27+O28+O29</f>
        <v>7545171.209999999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711671.78</v>
      </c>
      <c r="C21" s="28">
        <f t="shared" si="4"/>
        <v>495573.79</v>
      </c>
      <c r="D21" s="28">
        <f t="shared" si="4"/>
        <v>463486.91</v>
      </c>
      <c r="E21" s="28">
        <f t="shared" si="4"/>
        <v>193962.7</v>
      </c>
      <c r="F21" s="28">
        <f t="shared" si="4"/>
        <v>399905.92</v>
      </c>
      <c r="G21" s="28">
        <f t="shared" si="4"/>
        <v>517565.97</v>
      </c>
      <c r="H21" s="28">
        <f t="shared" si="4"/>
        <v>85697.32</v>
      </c>
      <c r="I21" s="28">
        <f t="shared" si="4"/>
        <v>463360.38</v>
      </c>
      <c r="J21" s="28">
        <f t="shared" si="4"/>
        <v>422102.05</v>
      </c>
      <c r="K21" s="28">
        <f t="shared" si="4"/>
        <v>619309.49</v>
      </c>
      <c r="L21" s="28">
        <f t="shared" si="4"/>
        <v>543053.28</v>
      </c>
      <c r="M21" s="28">
        <f t="shared" si="4"/>
        <v>270256.27</v>
      </c>
      <c r="N21" s="28">
        <f t="shared" si="4"/>
        <v>157913.8</v>
      </c>
      <c r="O21" s="28">
        <f aca="true" t="shared" si="5" ref="O21:O29">SUM(B21:N21)</f>
        <v>5343859.659999999</v>
      </c>
    </row>
    <row r="22" spans="1:23" ht="18.75" customHeight="1">
      <c r="A22" s="26" t="s">
        <v>33</v>
      </c>
      <c r="B22" s="28">
        <f>IF(B18&lt;&gt;0,ROUND((B18-1)*B21,2),0)</f>
        <v>162181.67</v>
      </c>
      <c r="C22" s="28">
        <f aca="true" t="shared" si="6" ref="C22:N22">IF(C18&lt;&gt;0,ROUND((C18-1)*C21,2),0)</f>
        <v>138898.95</v>
      </c>
      <c r="D22" s="28">
        <f t="shared" si="6"/>
        <v>150366.92</v>
      </c>
      <c r="E22" s="28">
        <f t="shared" si="6"/>
        <v>-16950.58</v>
      </c>
      <c r="F22" s="28">
        <f t="shared" si="6"/>
        <v>149787.83</v>
      </c>
      <c r="G22" s="28">
        <f t="shared" si="6"/>
        <v>250274.65</v>
      </c>
      <c r="H22" s="28">
        <f t="shared" si="6"/>
        <v>51496.06</v>
      </c>
      <c r="I22" s="28">
        <f t="shared" si="6"/>
        <v>108759.71</v>
      </c>
      <c r="J22" s="28">
        <f t="shared" si="6"/>
        <v>150008.05</v>
      </c>
      <c r="K22" s="28">
        <f t="shared" si="6"/>
        <v>100745.06</v>
      </c>
      <c r="L22" s="28">
        <f t="shared" si="6"/>
        <v>124449.08</v>
      </c>
      <c r="M22" s="28">
        <f t="shared" si="6"/>
        <v>68137.7</v>
      </c>
      <c r="N22" s="28">
        <f t="shared" si="6"/>
        <v>13159.82</v>
      </c>
      <c r="O22" s="28">
        <f t="shared" si="5"/>
        <v>1451314.9200000002</v>
      </c>
      <c r="W22" s="51"/>
    </row>
    <row r="23" spans="1:15" ht="18.75" customHeight="1">
      <c r="A23" s="26" t="s">
        <v>34</v>
      </c>
      <c r="B23" s="28">
        <v>44916.95</v>
      </c>
      <c r="C23" s="28">
        <v>32463.48</v>
      </c>
      <c r="D23" s="28">
        <v>24169.47</v>
      </c>
      <c r="E23" s="28">
        <v>8334.66</v>
      </c>
      <c r="F23" s="28">
        <v>23366.26</v>
      </c>
      <c r="G23" s="28">
        <v>36254.69</v>
      </c>
      <c r="H23" s="28">
        <v>4401.93</v>
      </c>
      <c r="I23" s="28">
        <v>31750.13</v>
      </c>
      <c r="J23" s="28">
        <v>28663.2</v>
      </c>
      <c r="K23" s="28">
        <v>36479.07</v>
      </c>
      <c r="L23" s="28">
        <v>36749.23</v>
      </c>
      <c r="M23" s="28">
        <v>17744.59</v>
      </c>
      <c r="N23" s="28">
        <v>9963.36</v>
      </c>
      <c r="O23" s="28">
        <f t="shared" si="5"/>
        <v>335257.02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1260.92</v>
      </c>
      <c r="C26" s="28">
        <v>917.03</v>
      </c>
      <c r="D26" s="28">
        <v>872.75</v>
      </c>
      <c r="E26" s="28">
        <v>255.31</v>
      </c>
      <c r="F26" s="28">
        <v>771.14</v>
      </c>
      <c r="G26" s="28">
        <v>1102</v>
      </c>
      <c r="H26" s="28">
        <v>192.79</v>
      </c>
      <c r="I26" s="28">
        <v>831.06</v>
      </c>
      <c r="J26" s="28">
        <v>815.43</v>
      </c>
      <c r="K26" s="28">
        <v>1036.87</v>
      </c>
      <c r="L26" s="28">
        <v>963.93</v>
      </c>
      <c r="M26" s="28">
        <v>489.78</v>
      </c>
      <c r="N26" s="28">
        <v>244.89</v>
      </c>
      <c r="O26" s="28">
        <f t="shared" si="5"/>
        <v>9753.9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-56652.32000000001</v>
      </c>
      <c r="C31" s="28">
        <f aca="true" t="shared" si="7" ref="C31:O31">+C32+C34+C47+C48+C49+C54-C55</f>
        <v>-54330.89</v>
      </c>
      <c r="D31" s="28">
        <f t="shared" si="7"/>
        <v>-43062.61</v>
      </c>
      <c r="E31" s="28">
        <f t="shared" si="7"/>
        <v>-9850.09</v>
      </c>
      <c r="F31" s="28">
        <f t="shared" si="7"/>
        <v>-30912.440000000002</v>
      </c>
      <c r="G31" s="28">
        <f t="shared" si="7"/>
        <v>-44856.64</v>
      </c>
      <c r="H31" s="28">
        <f t="shared" si="7"/>
        <v>-8688.41</v>
      </c>
      <c r="I31" s="28">
        <f t="shared" si="7"/>
        <v>-55102.42999999999</v>
      </c>
      <c r="J31" s="28">
        <f t="shared" si="7"/>
        <v>-42515.11</v>
      </c>
      <c r="K31" s="28">
        <f t="shared" si="7"/>
        <v>-39460.869999999995</v>
      </c>
      <c r="L31" s="28">
        <f t="shared" si="7"/>
        <v>-30404.85</v>
      </c>
      <c r="M31" s="28">
        <f t="shared" si="7"/>
        <v>-18871.48</v>
      </c>
      <c r="N31" s="28">
        <f t="shared" si="7"/>
        <v>-15014.95</v>
      </c>
      <c r="O31" s="28">
        <f t="shared" si="7"/>
        <v>-449723.08999999997</v>
      </c>
    </row>
    <row r="32" spans="1:15" ht="18.75" customHeight="1">
      <c r="A32" s="26" t="s">
        <v>38</v>
      </c>
      <c r="B32" s="29">
        <f>+B33</f>
        <v>-49640.8</v>
      </c>
      <c r="C32" s="29">
        <f>+C33</f>
        <v>-49231.6</v>
      </c>
      <c r="D32" s="29">
        <f aca="true" t="shared" si="8" ref="D32:O32">+D33</f>
        <v>-38209.6</v>
      </c>
      <c r="E32" s="29">
        <f t="shared" si="8"/>
        <v>-8430.4</v>
      </c>
      <c r="F32" s="29">
        <f t="shared" si="8"/>
        <v>-26624.4</v>
      </c>
      <c r="G32" s="29">
        <f t="shared" si="8"/>
        <v>-38728.8</v>
      </c>
      <c r="H32" s="29">
        <f t="shared" si="8"/>
        <v>-7616.4</v>
      </c>
      <c r="I32" s="29">
        <f t="shared" si="8"/>
        <v>-50481.2</v>
      </c>
      <c r="J32" s="29">
        <f t="shared" si="8"/>
        <v>-37980.8</v>
      </c>
      <c r="K32" s="29">
        <f t="shared" si="8"/>
        <v>-33695.2</v>
      </c>
      <c r="L32" s="29">
        <f t="shared" si="8"/>
        <v>-25044.8</v>
      </c>
      <c r="M32" s="29">
        <f t="shared" si="8"/>
        <v>-16148</v>
      </c>
      <c r="N32" s="29">
        <f t="shared" si="8"/>
        <v>-13653.2</v>
      </c>
      <c r="O32" s="29">
        <f t="shared" si="8"/>
        <v>-395485.19999999995</v>
      </c>
    </row>
    <row r="33" spans="1:26" ht="18.75" customHeight="1">
      <c r="A33" s="27" t="s">
        <v>39</v>
      </c>
      <c r="B33" s="16">
        <f>ROUND((-B9)*$G$3,2)</f>
        <v>-49640.8</v>
      </c>
      <c r="C33" s="16">
        <f aca="true" t="shared" si="9" ref="C33:N33">ROUND((-C9)*$G$3,2)</f>
        <v>-49231.6</v>
      </c>
      <c r="D33" s="16">
        <f t="shared" si="9"/>
        <v>-38209.6</v>
      </c>
      <c r="E33" s="16">
        <f t="shared" si="9"/>
        <v>-8430.4</v>
      </c>
      <c r="F33" s="16">
        <f t="shared" si="9"/>
        <v>-26624.4</v>
      </c>
      <c r="G33" s="16">
        <f t="shared" si="9"/>
        <v>-38728.8</v>
      </c>
      <c r="H33" s="16">
        <f t="shared" si="9"/>
        <v>-7616.4</v>
      </c>
      <c r="I33" s="16">
        <f t="shared" si="9"/>
        <v>-50481.2</v>
      </c>
      <c r="J33" s="16">
        <f t="shared" si="9"/>
        <v>-37980.8</v>
      </c>
      <c r="K33" s="16">
        <f t="shared" si="9"/>
        <v>-33695.2</v>
      </c>
      <c r="L33" s="16">
        <f t="shared" si="9"/>
        <v>-25044.8</v>
      </c>
      <c r="M33" s="16">
        <f t="shared" si="9"/>
        <v>-16148</v>
      </c>
      <c r="N33" s="16">
        <f t="shared" si="9"/>
        <v>-13653.2</v>
      </c>
      <c r="O33" s="30">
        <f aca="true" t="shared" si="10" ref="O33:O55">SUM(B33:N33)</f>
        <v>-395485.19999999995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-7011.52</v>
      </c>
      <c r="C34" s="29">
        <f aca="true" t="shared" si="11" ref="C34:O34">SUM(C35:C45)</f>
        <v>-5099.29</v>
      </c>
      <c r="D34" s="29">
        <f t="shared" si="11"/>
        <v>-4853.01</v>
      </c>
      <c r="E34" s="29">
        <f t="shared" si="11"/>
        <v>-1419.69</v>
      </c>
      <c r="F34" s="29">
        <f t="shared" si="11"/>
        <v>-4288.04</v>
      </c>
      <c r="G34" s="29">
        <f t="shared" si="11"/>
        <v>-6127.84</v>
      </c>
      <c r="H34" s="29">
        <f t="shared" si="11"/>
        <v>-1072.01</v>
      </c>
      <c r="I34" s="29">
        <f t="shared" si="11"/>
        <v>-4621.23</v>
      </c>
      <c r="J34" s="29">
        <f t="shared" si="11"/>
        <v>-4534.31</v>
      </c>
      <c r="K34" s="29">
        <f t="shared" si="11"/>
        <v>-5765.67</v>
      </c>
      <c r="L34" s="29">
        <f t="shared" si="11"/>
        <v>-5360.05</v>
      </c>
      <c r="M34" s="29">
        <f t="shared" si="11"/>
        <v>-2723.48</v>
      </c>
      <c r="N34" s="29">
        <f t="shared" si="11"/>
        <v>-1361.75</v>
      </c>
      <c r="O34" s="29">
        <f t="shared" si="11"/>
        <v>-54237.89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-7011.52</v>
      </c>
      <c r="C43" s="31">
        <v>-5099.29</v>
      </c>
      <c r="D43" s="31">
        <v>-4853.01</v>
      </c>
      <c r="E43" s="31">
        <v>-1419.69</v>
      </c>
      <c r="F43" s="31">
        <v>-4288.04</v>
      </c>
      <c r="G43" s="31">
        <v>-6127.84</v>
      </c>
      <c r="H43" s="31">
        <v>-1072.01</v>
      </c>
      <c r="I43" s="31">
        <v>-4621.23</v>
      </c>
      <c r="J43" s="31">
        <v>-4534.31</v>
      </c>
      <c r="K43" s="31">
        <v>-5765.67</v>
      </c>
      <c r="L43" s="31">
        <v>-5360.05</v>
      </c>
      <c r="M43" s="31">
        <v>-2723.48</v>
      </c>
      <c r="N43" s="31">
        <v>-1361.75</v>
      </c>
      <c r="O43" s="31">
        <f>SUM(B43:N43)</f>
        <v>-54237.89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-70233.34</v>
      </c>
      <c r="C50" s="33">
        <v>-66755.03</v>
      </c>
      <c r="D50" s="33">
        <v>-50683.73</v>
      </c>
      <c r="E50" s="33">
        <v>-21787.07</v>
      </c>
      <c r="F50" s="33">
        <v>-56347.7</v>
      </c>
      <c r="G50" s="33">
        <v>-89473.29</v>
      </c>
      <c r="H50" s="33">
        <v>-15573.69</v>
      </c>
      <c r="I50" s="33">
        <v>-61901.99</v>
      </c>
      <c r="J50" s="33">
        <v>-53727.41</v>
      </c>
      <c r="K50" s="33">
        <v>-55662.68</v>
      </c>
      <c r="L50" s="33">
        <v>-47276.48</v>
      </c>
      <c r="M50" s="33">
        <v>-20044.97</v>
      </c>
      <c r="N50" s="33">
        <v>-8384.4</v>
      </c>
      <c r="O50" s="31">
        <f t="shared" si="10"/>
        <v>-617851.78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70233.34</v>
      </c>
      <c r="C51" s="33">
        <v>66755.03</v>
      </c>
      <c r="D51" s="33">
        <v>50683.73</v>
      </c>
      <c r="E51" s="33">
        <v>21787.07</v>
      </c>
      <c r="F51" s="33">
        <v>56347.7</v>
      </c>
      <c r="G51" s="33">
        <v>89473.29</v>
      </c>
      <c r="H51" s="33">
        <v>15573.69</v>
      </c>
      <c r="I51" s="33">
        <v>61901.99</v>
      </c>
      <c r="J51" s="33">
        <v>53727.41</v>
      </c>
      <c r="K51" s="33">
        <v>55662.68</v>
      </c>
      <c r="L51" s="33">
        <v>47276.48</v>
      </c>
      <c r="M51" s="33">
        <v>20044.97</v>
      </c>
      <c r="N51" s="33">
        <v>8384.4</v>
      </c>
      <c r="O51" s="31">
        <f t="shared" si="10"/>
        <v>617851.78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927649.24</v>
      </c>
      <c r="C53" s="34">
        <f aca="true" t="shared" si="13" ref="C53:N53">+C20+C31</f>
        <v>641660.3799999999</v>
      </c>
      <c r="D53" s="34">
        <f t="shared" si="13"/>
        <v>627908.8200000001</v>
      </c>
      <c r="E53" s="34">
        <f t="shared" si="13"/>
        <v>186563.38</v>
      </c>
      <c r="F53" s="34">
        <f t="shared" si="13"/>
        <v>562634.1499999999</v>
      </c>
      <c r="G53" s="34">
        <f t="shared" si="13"/>
        <v>804984.4500000001</v>
      </c>
      <c r="H53" s="34">
        <f t="shared" si="13"/>
        <v>141371.04</v>
      </c>
      <c r="I53" s="34">
        <f t="shared" si="13"/>
        <v>594799.1200000001</v>
      </c>
      <c r="J53" s="34">
        <f t="shared" si="13"/>
        <v>582220.2599999999</v>
      </c>
      <c r="K53" s="34">
        <f t="shared" si="13"/>
        <v>761730.8000000002</v>
      </c>
      <c r="L53" s="34">
        <f t="shared" si="13"/>
        <v>718232.98</v>
      </c>
      <c r="M53" s="34">
        <f t="shared" si="13"/>
        <v>368935.6600000001</v>
      </c>
      <c r="N53" s="34">
        <f t="shared" si="13"/>
        <v>176757.84</v>
      </c>
      <c r="O53" s="34">
        <f>SUM(B53:N53)</f>
        <v>7095448.119999999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927649.25</v>
      </c>
      <c r="C59" s="42">
        <f t="shared" si="14"/>
        <v>641660.39</v>
      </c>
      <c r="D59" s="42">
        <f t="shared" si="14"/>
        <v>627908.81</v>
      </c>
      <c r="E59" s="42">
        <f t="shared" si="14"/>
        <v>186563.38</v>
      </c>
      <c r="F59" s="42">
        <f t="shared" si="14"/>
        <v>562634.15</v>
      </c>
      <c r="G59" s="42">
        <f t="shared" si="14"/>
        <v>804984.44</v>
      </c>
      <c r="H59" s="42">
        <f t="shared" si="14"/>
        <v>141371.04</v>
      </c>
      <c r="I59" s="42">
        <f t="shared" si="14"/>
        <v>594799.12</v>
      </c>
      <c r="J59" s="42">
        <f t="shared" si="14"/>
        <v>582220.26</v>
      </c>
      <c r="K59" s="42">
        <f t="shared" si="14"/>
        <v>761730.8</v>
      </c>
      <c r="L59" s="42">
        <f t="shared" si="14"/>
        <v>718232.98</v>
      </c>
      <c r="M59" s="42">
        <f t="shared" si="14"/>
        <v>368935.66</v>
      </c>
      <c r="N59" s="42">
        <f t="shared" si="14"/>
        <v>176757.84</v>
      </c>
      <c r="O59" s="34">
        <f t="shared" si="14"/>
        <v>7095448.12</v>
      </c>
      <c r="Q59"/>
    </row>
    <row r="60" spans="1:18" ht="18.75" customHeight="1">
      <c r="A60" s="26" t="s">
        <v>54</v>
      </c>
      <c r="B60" s="42">
        <v>767025.25</v>
      </c>
      <c r="C60" s="42">
        <v>468613.79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1235639.04</v>
      </c>
      <c r="P60"/>
      <c r="Q60"/>
      <c r="R60" s="41"/>
    </row>
    <row r="61" spans="1:16" ht="18.75" customHeight="1">
      <c r="A61" s="26" t="s">
        <v>55</v>
      </c>
      <c r="B61" s="42">
        <v>160624</v>
      </c>
      <c r="C61" s="42">
        <v>173046.6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333670.6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627908.81</v>
      </c>
      <c r="E62" s="43">
        <v>0</v>
      </c>
      <c r="F62" s="43">
        <v>0</v>
      </c>
      <c r="G62" s="43">
        <v>0</v>
      </c>
      <c r="H62" s="42">
        <v>141371.04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769279.8500000001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186563.38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186563.38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562634.15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562634.15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804984.44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804984.44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594799.12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594799.12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582220.26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582220.26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761730.8</v>
      </c>
      <c r="L68" s="29">
        <v>718232.98</v>
      </c>
      <c r="M68" s="43">
        <v>0</v>
      </c>
      <c r="N68" s="43">
        <v>0</v>
      </c>
      <c r="O68" s="34">
        <f t="shared" si="15"/>
        <v>1479963.78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368935.66</v>
      </c>
      <c r="N69" s="43">
        <v>0</v>
      </c>
      <c r="O69" s="34">
        <f t="shared" si="15"/>
        <v>368935.66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176757.84</v>
      </c>
      <c r="O70" s="46">
        <f t="shared" si="15"/>
        <v>176757.84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2023-01-27T20:27:35Z</dcterms:modified>
  <cp:category/>
  <cp:version/>
  <cp:contentType/>
  <cp:contentStatus/>
</cp:coreProperties>
</file>