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<sst xmlns="http://schemas.openxmlformats.org/spreadsheetml/2006/main" count="88" uniqueCount="85">
  <si>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</si>
  <si>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</si>
  <si>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</si>
  <si>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</si>
  <si>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</si>
  <si>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</si>
  <si>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</si>
  <si>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</si>
  <si>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</si>
  <si>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</si>
  <si>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</si>
  <si>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</si>
  <si>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</si>
  <si>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</si>
  <si>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</si>
  <si>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</si>
  <si>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</si>
  <si>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</si>
  <si>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</si>
  <si>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</si>
  <si>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</si>
  <si>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</si>
  <si>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</si>
  <si>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</si>
  <si>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</si>
  <si>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</si>
  <si>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</si>
  <si>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</si>
  <si>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</si>
  <si>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</si>
  <si>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</si>
  <si>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</si>
  <si>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</si>
  <si>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</si>
  <si>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</si>
  <si>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</si>
  <si>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</si>
  <si>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</si>
  <si>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</si>
  <si>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</si>
  <si>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</si>
  <si>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</si>
  <si>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</si>
  <si>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</si>
  <si>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</si>
  <si>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</si>
  <si>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</si>
  <si>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</si>
  <si>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</si>
  <si>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</si>
  <si>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</si>
  <si>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</si>
  <si>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</si>
  <si>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</si>
  <si>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</si>
  <si>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</si>
  <si>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</si>
  <si>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</si>
  <si>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</si>
  <si>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</si>
  <si>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</si>
  <si>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</si>
  <si>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</si>
  <si>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</si>
  <si>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</si>
  <si>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</si>
  <si>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</si>
  <si>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</si>
  <si>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</si>
  <si>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</si>
  <si>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</si>
  <si>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</si>
  <si>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</si>
  <si>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</si>
  <si>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</si>
  <si>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</si>
  <si>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</si>
  <si>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</si>
  <si>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</si>
  <si>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</si>
  <si>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</si>
  <si>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</si>
  <si>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</si>
  <si>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</si>
  <si>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20/01/23 - VENCIMENTO 30/01/23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</si>
</sst>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329674</v>
      </c>
      <c r="C7" s="9">
        <f t="shared" si="0"/>
        <v>230996</v>
      </c>
      <c r="D7" s="9">
        <f t="shared" si="0"/>
        <v>230192</v>
      </c>
      <c r="E7" s="9">
        <f t="shared" si="0"/>
        <v>57042</v>
      </c>
      <c r="F7" s="9">
        <f t="shared" si="0"/>
        <v>195065</v>
      </c>
      <c r="G7" s="9">
        <f t="shared" si="0"/>
        <v>310215</v>
      </c>
      <c r="H7" s="9">
        <f t="shared" si="0"/>
        <v>37480</v>
      </c>
      <c r="I7" s="9">
        <f t="shared" si="0"/>
        <v>240784</v>
      </c>
      <c r="J7" s="9">
        <f t="shared" si="0"/>
        <v>193189</v>
      </c>
      <c r="K7" s="9">
        <f t="shared" si="0"/>
        <v>306213</v>
      </c>
      <c r="L7" s="9">
        <f t="shared" si="0"/>
        <v>233862</v>
      </c>
      <c r="M7" s="9">
        <f t="shared" si="0"/>
        <v>113213</v>
      </c>
      <c r="N7" s="9">
        <f t="shared" si="0"/>
        <v>74129</v>
      </c>
      <c r="O7" s="9">
        <f t="shared" si="0"/>
        <v>2552054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12163</v>
      </c>
      <c r="C8" s="11">
        <f t="shared" si="1"/>
        <v>12346</v>
      </c>
      <c r="D8" s="11">
        <f t="shared" si="1"/>
        <v>8709</v>
      </c>
      <c r="E8" s="11">
        <f t="shared" si="1"/>
        <v>1908</v>
      </c>
      <c r="F8" s="11">
        <f t="shared" si="1"/>
        <v>7125</v>
      </c>
      <c r="G8" s="11">
        <f t="shared" si="1"/>
        <v>10444</v>
      </c>
      <c r="H8" s="11">
        <f t="shared" si="1"/>
        <v>2122</v>
      </c>
      <c r="I8" s="11">
        <f t="shared" si="1"/>
        <v>14371</v>
      </c>
      <c r="J8" s="11">
        <f t="shared" si="1"/>
        <v>9354</v>
      </c>
      <c r="K8" s="11">
        <f t="shared" si="1"/>
        <v>7858</v>
      </c>
      <c r="L8" s="11">
        <f t="shared" si="1"/>
        <v>6277</v>
      </c>
      <c r="M8" s="11">
        <f t="shared" si="1"/>
        <v>4978</v>
      </c>
      <c r="N8" s="11">
        <f t="shared" si="1"/>
        <v>3913</v>
      </c>
      <c r="O8" s="11">
        <f t="shared" si="1"/>
        <v>101568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12163</v>
      </c>
      <c r="C9" s="11">
        <v>12346</v>
      </c>
      <c r="D9" s="11">
        <v>8709</v>
      </c>
      <c r="E9" s="11">
        <v>1908</v>
      </c>
      <c r="F9" s="11">
        <v>7125</v>
      </c>
      <c r="G9" s="11">
        <v>10444</v>
      </c>
      <c r="H9" s="11">
        <v>2122</v>
      </c>
      <c r="I9" s="11">
        <v>14371</v>
      </c>
      <c r="J9" s="11">
        <v>9354</v>
      </c>
      <c r="K9" s="11">
        <v>7841</v>
      </c>
      <c r="L9" s="11">
        <v>6277</v>
      </c>
      <c r="M9" s="11">
        <v>4974</v>
      </c>
      <c r="N9" s="11">
        <v>3898</v>
      </c>
      <c r="O9" s="11">
        <f>SUM(B9:N9)</f>
        <v>101532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4</v>
      </c>
      <c r="N10" s="13">
        <v>15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317511</v>
      </c>
      <c r="C11" s="13">
        <v>218650</v>
      </c>
      <c r="D11" s="13">
        <v>221483</v>
      </c>
      <c r="E11" s="13">
        <v>55134</v>
      </c>
      <c r="F11" s="13">
        <v>187940</v>
      </c>
      <c r="G11" s="13">
        <v>299771</v>
      </c>
      <c r="H11" s="13">
        <v>35358</v>
      </c>
      <c r="I11" s="13">
        <v>226413</v>
      </c>
      <c r="J11" s="13">
        <v>183835</v>
      </c>
      <c r="K11" s="13">
        <v>298355</v>
      </c>
      <c r="L11" s="13">
        <v>227585</v>
      </c>
      <c r="M11" s="13">
        <v>108235</v>
      </c>
      <c r="N11" s="13">
        <v>70216</v>
      </c>
      <c r="O11" s="11">
        <f>SUM(B11:N11)</f>
        <v>2450486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23412</v>
      </c>
      <c r="C12" s="13">
        <v>20884</v>
      </c>
      <c r="D12" s="13">
        <v>17011</v>
      </c>
      <c r="E12" s="13">
        <v>6120</v>
      </c>
      <c r="F12" s="13">
        <v>18218</v>
      </c>
      <c r="G12" s="13">
        <v>30018</v>
      </c>
      <c r="H12" s="13">
        <v>3771</v>
      </c>
      <c r="I12" s="13">
        <v>22032</v>
      </c>
      <c r="J12" s="13">
        <v>16205</v>
      </c>
      <c r="K12" s="13">
        <v>20140</v>
      </c>
      <c r="L12" s="13">
        <v>15511</v>
      </c>
      <c r="M12" s="13">
        <v>5549</v>
      </c>
      <c r="N12" s="13">
        <v>2992</v>
      </c>
      <c r="O12" s="11">
        <f>SUM(B12:N12)</f>
        <v>201863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294099</v>
      </c>
      <c r="C13" s="15">
        <f t="shared" si="2"/>
        <v>197766</v>
      </c>
      <c r="D13" s="15">
        <f t="shared" si="2"/>
        <v>204472</v>
      </c>
      <c r="E13" s="15">
        <f t="shared" si="2"/>
        <v>49014</v>
      </c>
      <c r="F13" s="15">
        <f t="shared" si="2"/>
        <v>169722</v>
      </c>
      <c r="G13" s="15">
        <f t="shared" si="2"/>
        <v>269753</v>
      </c>
      <c r="H13" s="15">
        <f t="shared" si="2"/>
        <v>31587</v>
      </c>
      <c r="I13" s="15">
        <f t="shared" si="2"/>
        <v>204381</v>
      </c>
      <c r="J13" s="15">
        <f t="shared" si="2"/>
        <v>167630</v>
      </c>
      <c r="K13" s="15">
        <f t="shared" si="2"/>
        <v>278215</v>
      </c>
      <c r="L13" s="15">
        <f t="shared" si="2"/>
        <v>212074</v>
      </c>
      <c r="M13" s="15">
        <f t="shared" si="2"/>
        <v>102686</v>
      </c>
      <c r="N13" s="15">
        <f t="shared" si="2"/>
        <v>67224</v>
      </c>
      <c r="O13" s="11">
        <f>SUM(B13:N13)</f>
        <v>2248623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1.23050812630562</v>
      </c>
      <c r="C18" s="19">
        <v>1.289387536631581</v>
      </c>
      <c r="D18" s="19">
        <v>1.311415544387619</v>
      </c>
      <c r="E18" s="19">
        <v>0.918598086273492</v>
      </c>
      <c r="F18" s="19">
        <v>1.368637200351494</v>
      </c>
      <c r="G18" s="19">
        <v>1.483692995399983</v>
      </c>
      <c r="H18" s="19">
        <v>1.619964875008963</v>
      </c>
      <c r="I18" s="19">
        <v>1.233817646161557</v>
      </c>
      <c r="J18" s="19">
        <v>1.353207318121531</v>
      </c>
      <c r="K18" s="19">
        <v>1.145621556877195</v>
      </c>
      <c r="L18" s="19">
        <v>1.223609711669449</v>
      </c>
      <c r="M18" s="19">
        <v>1.236959493083438</v>
      </c>
      <c r="N18" s="19">
        <v>1.08144769716284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1322871.77</v>
      </c>
      <c r="C20" s="24">
        <f t="shared" si="3"/>
        <v>977757.1399999998</v>
      </c>
      <c r="D20" s="24">
        <f t="shared" si="3"/>
        <v>868694.6400000001</v>
      </c>
      <c r="E20" s="24">
        <f t="shared" si="3"/>
        <v>261333.46000000002</v>
      </c>
      <c r="F20" s="24">
        <f t="shared" si="3"/>
        <v>880797.13</v>
      </c>
      <c r="G20" s="24">
        <f t="shared" si="3"/>
        <v>1266968.25</v>
      </c>
      <c r="H20" s="24">
        <f t="shared" si="3"/>
        <v>221404.62</v>
      </c>
      <c r="I20" s="24">
        <f t="shared" si="3"/>
        <v>984985.6900000001</v>
      </c>
      <c r="J20" s="24">
        <f t="shared" si="3"/>
        <v>855310.58</v>
      </c>
      <c r="K20" s="24">
        <f t="shared" si="3"/>
        <v>1108688.75</v>
      </c>
      <c r="L20" s="24">
        <f t="shared" si="3"/>
        <v>1032755.6699999999</v>
      </c>
      <c r="M20" s="24">
        <f t="shared" si="3"/>
        <v>584227.64</v>
      </c>
      <c r="N20" s="24">
        <f t="shared" si="3"/>
        <v>298994.87000000005</v>
      </c>
      <c r="O20" s="24">
        <f>O21+O22+O23+O24+O25+O26+O27+O28+O29</f>
        <v>10664790.21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968054.73</v>
      </c>
      <c r="C21" s="28">
        <f t="shared" si="4"/>
        <v>700726.37</v>
      </c>
      <c r="D21" s="28">
        <f t="shared" si="4"/>
        <v>612402.8</v>
      </c>
      <c r="E21" s="28">
        <f t="shared" si="4"/>
        <v>259250.19</v>
      </c>
      <c r="F21" s="28">
        <f t="shared" si="4"/>
        <v>601502.43</v>
      </c>
      <c r="G21" s="28">
        <f t="shared" si="4"/>
        <v>787077.5</v>
      </c>
      <c r="H21" s="28">
        <f t="shared" si="4"/>
        <v>127675.62</v>
      </c>
      <c r="I21" s="28">
        <f t="shared" si="4"/>
        <v>725265.49</v>
      </c>
      <c r="J21" s="28">
        <f t="shared" si="4"/>
        <v>585285.39</v>
      </c>
      <c r="K21" s="28">
        <f t="shared" si="4"/>
        <v>876902.17</v>
      </c>
      <c r="L21" s="28">
        <f t="shared" si="4"/>
        <v>762553.82</v>
      </c>
      <c r="M21" s="28">
        <f t="shared" si="4"/>
        <v>425975.23</v>
      </c>
      <c r="N21" s="28">
        <f t="shared" si="4"/>
        <v>251942.23</v>
      </c>
      <c r="O21" s="28">
        <f aca="true" t="shared" si="5" ref="O21:O29">SUM(B21:N21)</f>
        <v>7684613.970000001</v>
      </c>
    </row>
    <row r="22" spans="1:23" ht="18.75" customHeight="1">
      <c r="A22" s="26" t="s">
        <v>33</v>
      </c>
      <c r="B22" s="28">
        <f>IF(B18&lt;&gt;0,ROUND((B18-1)*B21,2),0)</f>
        <v>223144.48</v>
      </c>
      <c r="C22" s="28">
        <f aca="true" t="shared" si="6" ref="C22:N22">IF(C18&lt;&gt;0,ROUND((C18-1)*C21,2),0)</f>
        <v>202781.48</v>
      </c>
      <c r="D22" s="28">
        <f t="shared" si="6"/>
        <v>190711.75</v>
      </c>
      <c r="E22" s="28">
        <f t="shared" si="6"/>
        <v>-21103.46</v>
      </c>
      <c r="F22" s="28">
        <f t="shared" si="6"/>
        <v>221736.17</v>
      </c>
      <c r="G22" s="28">
        <f t="shared" si="6"/>
        <v>380703.87</v>
      </c>
      <c r="H22" s="28">
        <f t="shared" si="6"/>
        <v>79154.4</v>
      </c>
      <c r="I22" s="28">
        <f t="shared" si="6"/>
        <v>169579.87</v>
      </c>
      <c r="J22" s="28">
        <f t="shared" si="6"/>
        <v>206727.08</v>
      </c>
      <c r="K22" s="28">
        <f t="shared" si="6"/>
        <v>127695.86</v>
      </c>
      <c r="L22" s="28">
        <f t="shared" si="6"/>
        <v>170514.44</v>
      </c>
      <c r="M22" s="28">
        <f t="shared" si="6"/>
        <v>100938.87</v>
      </c>
      <c r="N22" s="28">
        <f t="shared" si="6"/>
        <v>20520.11</v>
      </c>
      <c r="O22" s="28">
        <f t="shared" si="5"/>
        <v>2073104.9200000002</v>
      </c>
      <c r="W22" s="51"/>
    </row>
    <row r="23" spans="1:15" ht="18.75" customHeight="1">
      <c r="A23" s="26" t="s">
        <v>34</v>
      </c>
      <c r="B23" s="28">
        <v>66305.53</v>
      </c>
      <c r="C23" s="28">
        <v>45282.81</v>
      </c>
      <c r="D23" s="28">
        <v>32777.86</v>
      </c>
      <c r="E23" s="28">
        <v>12156.51</v>
      </c>
      <c r="F23" s="28">
        <v>37103.21</v>
      </c>
      <c r="G23" s="28">
        <v>53480.17</v>
      </c>
      <c r="H23" s="28">
        <v>6118.28</v>
      </c>
      <c r="I23" s="28">
        <v>44122.02</v>
      </c>
      <c r="J23" s="28">
        <v>39432.43</v>
      </c>
      <c r="K23" s="28">
        <v>59542.09</v>
      </c>
      <c r="L23" s="28">
        <v>55405.38</v>
      </c>
      <c r="M23" s="28">
        <v>25652.78</v>
      </c>
      <c r="N23" s="28">
        <v>15786.29</v>
      </c>
      <c r="O23" s="28">
        <f t="shared" si="5"/>
        <v>493165.36000000004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1096.79</v>
      </c>
      <c r="C26" s="28">
        <v>828.46</v>
      </c>
      <c r="D26" s="28">
        <v>726.85</v>
      </c>
      <c r="E26" s="28">
        <v>218.84</v>
      </c>
      <c r="F26" s="28">
        <v>739.88</v>
      </c>
      <c r="G26" s="28">
        <v>1062.93</v>
      </c>
      <c r="H26" s="28">
        <v>184.97</v>
      </c>
      <c r="I26" s="28">
        <v>818.04</v>
      </c>
      <c r="J26" s="28">
        <v>719.04</v>
      </c>
      <c r="K26" s="28">
        <v>927.45</v>
      </c>
      <c r="L26" s="28">
        <v>859.72</v>
      </c>
      <c r="M26" s="28">
        <v>481.96</v>
      </c>
      <c r="N26" s="28">
        <v>255.32</v>
      </c>
      <c r="O26" s="28">
        <f t="shared" si="5"/>
        <v>8920.25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-59616.06</v>
      </c>
      <c r="C31" s="28">
        <f aca="true" t="shared" si="7" ref="C31:O31">+C32+C34+C47+C48+C49+C54-C55</f>
        <v>-59127.14</v>
      </c>
      <c r="D31" s="28">
        <f t="shared" si="7"/>
        <v>-47867.08</v>
      </c>
      <c r="E31" s="28">
        <f t="shared" si="7"/>
        <v>-9810.080000000002</v>
      </c>
      <c r="F31" s="28">
        <f t="shared" si="7"/>
        <v>-49732.54</v>
      </c>
      <c r="G31" s="28">
        <f t="shared" si="7"/>
        <v>-56392.25</v>
      </c>
      <c r="H31" s="28">
        <f t="shared" si="7"/>
        <v>-10365.349999999999</v>
      </c>
      <c r="I31" s="28">
        <f t="shared" si="7"/>
        <v>-67781.2</v>
      </c>
      <c r="J31" s="28">
        <f t="shared" si="7"/>
        <v>-45155.9</v>
      </c>
      <c r="K31" s="28">
        <f t="shared" si="7"/>
        <v>-39657.630000000005</v>
      </c>
      <c r="L31" s="28">
        <f t="shared" si="7"/>
        <v>-32399.379999999997</v>
      </c>
      <c r="M31" s="28">
        <f t="shared" si="7"/>
        <v>-24565.62</v>
      </c>
      <c r="N31" s="28">
        <f t="shared" si="7"/>
        <v>-18570.91</v>
      </c>
      <c r="O31" s="28">
        <f t="shared" si="7"/>
        <v>-521041.14</v>
      </c>
    </row>
    <row r="32" spans="1:15" ht="18.75" customHeight="1">
      <c r="A32" s="26" t="s">
        <v>38</v>
      </c>
      <c r="B32" s="29">
        <f>+B33</f>
        <v>-53517.2</v>
      </c>
      <c r="C32" s="29">
        <f>+C33</f>
        <v>-54322.4</v>
      </c>
      <c r="D32" s="29">
        <f aca="true" t="shared" si="8" ref="D32:O32">+D33</f>
        <v>-38319.6</v>
      </c>
      <c r="E32" s="29">
        <f t="shared" si="8"/>
        <v>-8395.2</v>
      </c>
      <c r="F32" s="29">
        <f t="shared" si="8"/>
        <v>-31350</v>
      </c>
      <c r="G32" s="29">
        <f t="shared" si="8"/>
        <v>-45953.6</v>
      </c>
      <c r="H32" s="29">
        <f t="shared" si="8"/>
        <v>-9336.8</v>
      </c>
      <c r="I32" s="29">
        <f t="shared" si="8"/>
        <v>-63232.4</v>
      </c>
      <c r="J32" s="29">
        <f t="shared" si="8"/>
        <v>-41157.6</v>
      </c>
      <c r="K32" s="29">
        <f t="shared" si="8"/>
        <v>-34500.4</v>
      </c>
      <c r="L32" s="29">
        <f t="shared" si="8"/>
        <v>-27618.8</v>
      </c>
      <c r="M32" s="29">
        <f t="shared" si="8"/>
        <v>-21885.6</v>
      </c>
      <c r="N32" s="29">
        <f t="shared" si="8"/>
        <v>-17151.2</v>
      </c>
      <c r="O32" s="29">
        <f t="shared" si="8"/>
        <v>-446740.8</v>
      </c>
    </row>
    <row r="33" spans="1:26" ht="18.75" customHeight="1">
      <c r="A33" s="27" t="s">
        <v>39</v>
      </c>
      <c r="B33" s="16">
        <f>ROUND((-B9)*$G$3,2)</f>
        <v>-53517.2</v>
      </c>
      <c r="C33" s="16">
        <f aca="true" t="shared" si="9" ref="C33:N33">ROUND((-C9)*$G$3,2)</f>
        <v>-54322.4</v>
      </c>
      <c r="D33" s="16">
        <f t="shared" si="9"/>
        <v>-38319.6</v>
      </c>
      <c r="E33" s="16">
        <f t="shared" si="9"/>
        <v>-8395.2</v>
      </c>
      <c r="F33" s="16">
        <f t="shared" si="9"/>
        <v>-31350</v>
      </c>
      <c r="G33" s="16">
        <f t="shared" si="9"/>
        <v>-45953.6</v>
      </c>
      <c r="H33" s="16">
        <f t="shared" si="9"/>
        <v>-9336.8</v>
      </c>
      <c r="I33" s="16">
        <f t="shared" si="9"/>
        <v>-63232.4</v>
      </c>
      <c r="J33" s="16">
        <f t="shared" si="9"/>
        <v>-41157.6</v>
      </c>
      <c r="K33" s="16">
        <f t="shared" si="9"/>
        <v>-34500.4</v>
      </c>
      <c r="L33" s="16">
        <f t="shared" si="9"/>
        <v>-27618.8</v>
      </c>
      <c r="M33" s="16">
        <f t="shared" si="9"/>
        <v>-21885.6</v>
      </c>
      <c r="N33" s="16">
        <f t="shared" si="9"/>
        <v>-17151.2</v>
      </c>
      <c r="O33" s="30">
        <f aca="true" t="shared" si="10" ref="O33:O55">SUM(B33:N33)</f>
        <v>-446740.8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-6098.86</v>
      </c>
      <c r="C34" s="29">
        <f aca="true" t="shared" si="11" ref="C34:O34">SUM(C35:C45)</f>
        <v>-4804.74</v>
      </c>
      <c r="D34" s="29">
        <f t="shared" si="11"/>
        <v>-9547.48</v>
      </c>
      <c r="E34" s="29">
        <f t="shared" si="11"/>
        <v>-1414.88</v>
      </c>
      <c r="F34" s="29">
        <f t="shared" si="11"/>
        <v>-18382.54</v>
      </c>
      <c r="G34" s="29">
        <f t="shared" si="11"/>
        <v>-10438.65</v>
      </c>
      <c r="H34" s="29">
        <f t="shared" si="11"/>
        <v>-1028.55</v>
      </c>
      <c r="I34" s="29">
        <f t="shared" si="11"/>
        <v>-4548.8</v>
      </c>
      <c r="J34" s="29">
        <f t="shared" si="11"/>
        <v>-3998.3</v>
      </c>
      <c r="K34" s="29">
        <f t="shared" si="11"/>
        <v>-5157.23</v>
      </c>
      <c r="L34" s="29">
        <f t="shared" si="11"/>
        <v>-4780.58</v>
      </c>
      <c r="M34" s="29">
        <f t="shared" si="11"/>
        <v>-2680.02</v>
      </c>
      <c r="N34" s="29">
        <f t="shared" si="11"/>
        <v>-1419.71</v>
      </c>
      <c r="O34" s="29">
        <f t="shared" si="11"/>
        <v>-74300.34</v>
      </c>
    </row>
    <row r="35" spans="1:26" ht="18.75" customHeight="1">
      <c r="A35" s="27" t="s">
        <v>41</v>
      </c>
      <c r="B35" s="31">
        <v>0</v>
      </c>
      <c r="C35" s="31">
        <v>-198</v>
      </c>
      <c r="D35" s="31">
        <v>-5505.72</v>
      </c>
      <c r="E35" s="31">
        <v>-198</v>
      </c>
      <c r="F35" s="31">
        <v>-14268.34</v>
      </c>
      <c r="G35" s="31">
        <v>-4528.11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-24698.170000000002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-6098.86</v>
      </c>
      <c r="C43" s="31">
        <v>-4606.74</v>
      </c>
      <c r="D43" s="31">
        <v>-4041.76</v>
      </c>
      <c r="E43" s="31">
        <v>-1216.88</v>
      </c>
      <c r="F43" s="31">
        <v>-4114.2</v>
      </c>
      <c r="G43" s="31">
        <v>-5910.54</v>
      </c>
      <c r="H43" s="31">
        <v>-1028.55</v>
      </c>
      <c r="I43" s="31">
        <v>-4548.8</v>
      </c>
      <c r="J43" s="31">
        <v>-3998.3</v>
      </c>
      <c r="K43" s="31">
        <v>-5157.23</v>
      </c>
      <c r="L43" s="31">
        <v>-4780.58</v>
      </c>
      <c r="M43" s="31">
        <v>-2680.02</v>
      </c>
      <c r="N43" s="31">
        <v>-1419.71</v>
      </c>
      <c r="O43" s="31">
        <f>SUM(B43:N43)</f>
        <v>-49602.17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-89726.49</v>
      </c>
      <c r="C50" s="33">
        <v>-86261.36</v>
      </c>
      <c r="D50" s="33">
        <v>-61899.63</v>
      </c>
      <c r="E50" s="33">
        <v>-27093.85</v>
      </c>
      <c r="F50" s="33">
        <v>-79729.26</v>
      </c>
      <c r="G50" s="33">
        <v>-118565.1</v>
      </c>
      <c r="H50" s="33">
        <v>-21429.46</v>
      </c>
      <c r="I50" s="33">
        <v>-86396.28</v>
      </c>
      <c r="J50" s="33">
        <v>-69537.28</v>
      </c>
      <c r="K50" s="33">
        <v>-70242.28</v>
      </c>
      <c r="L50" s="33">
        <v>-65802.32</v>
      </c>
      <c r="M50" s="33">
        <v>-27221.17</v>
      </c>
      <c r="N50" s="33">
        <v>-11727.14</v>
      </c>
      <c r="O50" s="31">
        <f t="shared" si="10"/>
        <v>-815631.6200000001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89726.49</v>
      </c>
      <c r="C51" s="33">
        <v>86261.36</v>
      </c>
      <c r="D51" s="33">
        <v>61899.63</v>
      </c>
      <c r="E51" s="33">
        <v>27093.85</v>
      </c>
      <c r="F51" s="33">
        <v>79729.26</v>
      </c>
      <c r="G51" s="33">
        <v>118565.1</v>
      </c>
      <c r="H51" s="33">
        <v>21429.46</v>
      </c>
      <c r="I51" s="33">
        <v>86396.28</v>
      </c>
      <c r="J51" s="33">
        <v>69537.28</v>
      </c>
      <c r="K51" s="33">
        <v>70242.28</v>
      </c>
      <c r="L51" s="33">
        <v>65802.32</v>
      </c>
      <c r="M51" s="33">
        <v>27221.17</v>
      </c>
      <c r="N51" s="33">
        <v>11727.14</v>
      </c>
      <c r="O51" s="31">
        <f t="shared" si="10"/>
        <v>815631.6200000001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1263255.71</v>
      </c>
      <c r="C53" s="34">
        <f aca="true" t="shared" si="13" ref="C53:N53">+C20+C31</f>
        <v>918629.9999999998</v>
      </c>
      <c r="D53" s="34">
        <f t="shared" si="13"/>
        <v>820827.5600000002</v>
      </c>
      <c r="E53" s="34">
        <f t="shared" si="13"/>
        <v>251523.38</v>
      </c>
      <c r="F53" s="34">
        <f t="shared" si="13"/>
        <v>831064.59</v>
      </c>
      <c r="G53" s="34">
        <f t="shared" si="13"/>
        <v>1210576</v>
      </c>
      <c r="H53" s="34">
        <f t="shared" si="13"/>
        <v>211039.27</v>
      </c>
      <c r="I53" s="34">
        <f t="shared" si="13"/>
        <v>917204.4900000001</v>
      </c>
      <c r="J53" s="34">
        <f t="shared" si="13"/>
        <v>810154.6799999999</v>
      </c>
      <c r="K53" s="34">
        <f t="shared" si="13"/>
        <v>1069031.12</v>
      </c>
      <c r="L53" s="34">
        <f t="shared" si="13"/>
        <v>1000356.2899999999</v>
      </c>
      <c r="M53" s="34">
        <f t="shared" si="13"/>
        <v>559662.02</v>
      </c>
      <c r="N53" s="34">
        <f t="shared" si="13"/>
        <v>280423.9600000001</v>
      </c>
      <c r="O53" s="34">
        <f>SUM(B53:N53)</f>
        <v>10143749.07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1263255.72</v>
      </c>
      <c r="C59" s="42">
        <f t="shared" si="14"/>
        <v>918629.99</v>
      </c>
      <c r="D59" s="42">
        <f t="shared" si="14"/>
        <v>820827.56</v>
      </c>
      <c r="E59" s="42">
        <f t="shared" si="14"/>
        <v>251523.37</v>
      </c>
      <c r="F59" s="42">
        <f t="shared" si="14"/>
        <v>831064.6</v>
      </c>
      <c r="G59" s="42">
        <f t="shared" si="14"/>
        <v>1210576</v>
      </c>
      <c r="H59" s="42">
        <f t="shared" si="14"/>
        <v>211039.27</v>
      </c>
      <c r="I59" s="42">
        <f t="shared" si="14"/>
        <v>917204.48</v>
      </c>
      <c r="J59" s="42">
        <f t="shared" si="14"/>
        <v>810154.69</v>
      </c>
      <c r="K59" s="42">
        <f t="shared" si="14"/>
        <v>1069031.11</v>
      </c>
      <c r="L59" s="42">
        <f t="shared" si="14"/>
        <v>1000356.29</v>
      </c>
      <c r="M59" s="42">
        <f t="shared" si="14"/>
        <v>559662.03</v>
      </c>
      <c r="N59" s="42">
        <f t="shared" si="14"/>
        <v>280423.97</v>
      </c>
      <c r="O59" s="34">
        <f t="shared" si="14"/>
        <v>10143749.08</v>
      </c>
      <c r="Q59"/>
    </row>
    <row r="60" spans="1:18" ht="18.75" customHeight="1">
      <c r="A60" s="26" t="s">
        <v>54</v>
      </c>
      <c r="B60" s="42">
        <v>1040544.52</v>
      </c>
      <c r="C60" s="42">
        <v>668031.91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1708576.4300000002</v>
      </c>
      <c r="P60"/>
      <c r="Q60"/>
      <c r="R60" s="41"/>
    </row>
    <row r="61" spans="1:16" ht="18.75" customHeight="1">
      <c r="A61" s="26" t="s">
        <v>55</v>
      </c>
      <c r="B61" s="42">
        <v>222711.2</v>
      </c>
      <c r="C61" s="42">
        <v>250598.08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473309.28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820827.56</v>
      </c>
      <c r="E62" s="43">
        <v>0</v>
      </c>
      <c r="F62" s="43">
        <v>0</v>
      </c>
      <c r="G62" s="43">
        <v>0</v>
      </c>
      <c r="H62" s="42">
        <v>211039.27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1031866.8300000001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251523.37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251523.37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831064.6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831064.6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1210576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1210576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917204.48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917204.48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810154.69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810154.69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1069031.11</v>
      </c>
      <c r="L68" s="29">
        <v>1000356.29</v>
      </c>
      <c r="M68" s="43">
        <v>0</v>
      </c>
      <c r="N68" s="43">
        <v>0</v>
      </c>
      <c r="O68" s="34">
        <f t="shared" si="15"/>
        <v>2069387.4000000001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559662.03</v>
      </c>
      <c r="N69" s="43">
        <v>0</v>
      </c>
      <c r="O69" s="34">
        <f t="shared" si="15"/>
        <v>559662.03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280423.97</v>
      </c>
      <c r="O70" s="46">
        <f t="shared" si="15"/>
        <v>280423.97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2023-01-27T20:19:59Z</dcterms:modified>
  <cp:category/>
  <cp:version/>
  <cp:contentType/>
  <cp:contentStatus/>
</cp:coreProperties>
</file>