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<sst xmlns="http://schemas.openxmlformats.org/spreadsheetml/2006/main" count="88" uniqueCount="85">
  <si>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</si>
  <si>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</si>
  <si>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</si>
  <si>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</si>
  <si>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</si>
  <si>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</si>
  <si>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</si>
  <si>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</si>
  <si>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</si>
  <si>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</si>
  <si>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</si>
  <si>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</si>
  <si>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</si>
  <si>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</si>
  <si>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</si>
  <si>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</si>
  <si>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</si>
  <si>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</si>
  <si>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</si>
  <si>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</si>
  <si>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</si>
  <si>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</si>
  <si>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</si>
  <si>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</si>
  <si>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</si>
  <si>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</si>
  <si>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</si>
  <si>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</si>
  <si>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</si>
  <si>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</si>
  <si>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</si>
  <si>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</si>
  <si>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</si>
  <si>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</si>
  <si>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</si>
  <si>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</si>
  <si>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</si>
  <si>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</si>
  <si>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</si>
  <si>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</si>
  <si>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</si>
  <si>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</si>
  <si>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</si>
  <si>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</si>
  <si>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</si>
  <si>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</si>
  <si>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</si>
  <si>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</si>
  <si>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</si>
  <si>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</si>
  <si>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</si>
  <si>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</si>
  <si>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</si>
  <si>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</si>
  <si>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</si>
  <si>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</si>
  <si>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</si>
  <si>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</si>
  <si>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</si>
  <si>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</si>
  <si>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</si>
  <si>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</si>
  <si>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</si>
  <si>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</si>
  <si>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</si>
  <si>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</si>
  <si>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</si>
  <si>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</si>
  <si>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</si>
  <si>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</si>
  <si>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</si>
  <si>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</si>
  <si>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</si>
  <si>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</si>
  <si>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</si>
  <si>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</si>
  <si>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</si>
  <si>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</si>
  <si>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</si>
  <si>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</si>
  <si>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</si>
  <si>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</si>
  <si>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</si>
  <si>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</si>
  <si>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18/01/23 - VENCIMENTO 26/01/23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</si>
</sst>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330458</v>
      </c>
      <c r="C7" s="9">
        <f t="shared" si="0"/>
        <v>234032</v>
      </c>
      <c r="D7" s="9">
        <f t="shared" si="0"/>
        <v>236535</v>
      </c>
      <c r="E7" s="9">
        <f t="shared" si="0"/>
        <v>58522</v>
      </c>
      <c r="F7" s="9">
        <f t="shared" si="0"/>
        <v>197890</v>
      </c>
      <c r="G7" s="9">
        <f t="shared" si="0"/>
        <v>315922</v>
      </c>
      <c r="H7" s="9">
        <f t="shared" si="0"/>
        <v>38280</v>
      </c>
      <c r="I7" s="9">
        <f t="shared" si="0"/>
        <v>242504</v>
      </c>
      <c r="J7" s="9">
        <f t="shared" si="0"/>
        <v>193979</v>
      </c>
      <c r="K7" s="9">
        <f t="shared" si="0"/>
        <v>307114</v>
      </c>
      <c r="L7" s="9">
        <f t="shared" si="0"/>
        <v>237462</v>
      </c>
      <c r="M7" s="9">
        <f t="shared" si="0"/>
        <v>113551</v>
      </c>
      <c r="N7" s="9">
        <f t="shared" si="0"/>
        <v>74942</v>
      </c>
      <c r="O7" s="9">
        <f t="shared" si="0"/>
        <v>2581191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11152</v>
      </c>
      <c r="C8" s="11">
        <f t="shared" si="1"/>
        <v>11699</v>
      </c>
      <c r="D8" s="11">
        <f t="shared" si="1"/>
        <v>8209</v>
      </c>
      <c r="E8" s="11">
        <f t="shared" si="1"/>
        <v>1988</v>
      </c>
      <c r="F8" s="11">
        <f t="shared" si="1"/>
        <v>6657</v>
      </c>
      <c r="G8" s="11">
        <f t="shared" si="1"/>
        <v>9596</v>
      </c>
      <c r="H8" s="11">
        <f t="shared" si="1"/>
        <v>1961</v>
      </c>
      <c r="I8" s="11">
        <f t="shared" si="1"/>
        <v>12876</v>
      </c>
      <c r="J8" s="11">
        <f t="shared" si="1"/>
        <v>8585</v>
      </c>
      <c r="K8" s="11">
        <f t="shared" si="1"/>
        <v>7179</v>
      </c>
      <c r="L8" s="11">
        <f t="shared" si="1"/>
        <v>5968</v>
      </c>
      <c r="M8" s="11">
        <f t="shared" si="1"/>
        <v>4615</v>
      </c>
      <c r="N8" s="11">
        <f t="shared" si="1"/>
        <v>3709</v>
      </c>
      <c r="O8" s="11">
        <f t="shared" si="1"/>
        <v>94194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11152</v>
      </c>
      <c r="C9" s="11">
        <v>11699</v>
      </c>
      <c r="D9" s="11">
        <v>8209</v>
      </c>
      <c r="E9" s="11">
        <v>1988</v>
      </c>
      <c r="F9" s="11">
        <v>6657</v>
      </c>
      <c r="G9" s="11">
        <v>9596</v>
      </c>
      <c r="H9" s="11">
        <v>1961</v>
      </c>
      <c r="I9" s="11">
        <v>12874</v>
      </c>
      <c r="J9" s="11">
        <v>8585</v>
      </c>
      <c r="K9" s="11">
        <v>7167</v>
      </c>
      <c r="L9" s="11">
        <v>5968</v>
      </c>
      <c r="M9" s="11">
        <v>4611</v>
      </c>
      <c r="N9" s="11">
        <v>3706</v>
      </c>
      <c r="O9" s="11">
        <f>SUM(B9:N9)</f>
        <v>94173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12</v>
      </c>
      <c r="L10" s="13">
        <v>0</v>
      </c>
      <c r="M10" s="13">
        <v>4</v>
      </c>
      <c r="N10" s="13">
        <v>3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319306</v>
      </c>
      <c r="C11" s="13">
        <v>222333</v>
      </c>
      <c r="D11" s="13">
        <v>228326</v>
      </c>
      <c r="E11" s="13">
        <v>56534</v>
      </c>
      <c r="F11" s="13">
        <v>191233</v>
      </c>
      <c r="G11" s="13">
        <v>306326</v>
      </c>
      <c r="H11" s="13">
        <v>36319</v>
      </c>
      <c r="I11" s="13">
        <v>229628</v>
      </c>
      <c r="J11" s="13">
        <v>185394</v>
      </c>
      <c r="K11" s="13">
        <v>299935</v>
      </c>
      <c r="L11" s="13">
        <v>231494</v>
      </c>
      <c r="M11" s="13">
        <v>108936</v>
      </c>
      <c r="N11" s="13">
        <v>71233</v>
      </c>
      <c r="O11" s="11">
        <f>SUM(B11:N11)</f>
        <v>2486997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23947</v>
      </c>
      <c r="C12" s="13">
        <v>21712</v>
      </c>
      <c r="D12" s="13">
        <v>18003</v>
      </c>
      <c r="E12" s="13">
        <v>6402</v>
      </c>
      <c r="F12" s="13">
        <v>19297</v>
      </c>
      <c r="G12" s="13">
        <v>32002</v>
      </c>
      <c r="H12" s="13">
        <v>3844</v>
      </c>
      <c r="I12" s="13">
        <v>23724</v>
      </c>
      <c r="J12" s="13">
        <v>16441</v>
      </c>
      <c r="K12" s="13">
        <v>21169</v>
      </c>
      <c r="L12" s="13">
        <v>16417</v>
      </c>
      <c r="M12" s="13">
        <v>5866</v>
      </c>
      <c r="N12" s="13">
        <v>3278</v>
      </c>
      <c r="O12" s="11">
        <f>SUM(B12:N12)</f>
        <v>212102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295359</v>
      </c>
      <c r="C13" s="15">
        <f t="shared" si="2"/>
        <v>200621</v>
      </c>
      <c r="D13" s="15">
        <f t="shared" si="2"/>
        <v>210323</v>
      </c>
      <c r="E13" s="15">
        <f t="shared" si="2"/>
        <v>50132</v>
      </c>
      <c r="F13" s="15">
        <f t="shared" si="2"/>
        <v>171936</v>
      </c>
      <c r="G13" s="15">
        <f t="shared" si="2"/>
        <v>274324</v>
      </c>
      <c r="H13" s="15">
        <f t="shared" si="2"/>
        <v>32475</v>
      </c>
      <c r="I13" s="15">
        <f t="shared" si="2"/>
        <v>205904</v>
      </c>
      <c r="J13" s="15">
        <f t="shared" si="2"/>
        <v>168953</v>
      </c>
      <c r="K13" s="15">
        <f t="shared" si="2"/>
        <v>278766</v>
      </c>
      <c r="L13" s="15">
        <f t="shared" si="2"/>
        <v>215077</v>
      </c>
      <c r="M13" s="15">
        <f t="shared" si="2"/>
        <v>103070</v>
      </c>
      <c r="N13" s="15">
        <f t="shared" si="2"/>
        <v>67955</v>
      </c>
      <c r="O13" s="11">
        <f>SUM(B13:N13)</f>
        <v>2274895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1.22921743518038</v>
      </c>
      <c r="C18" s="19">
        <v>1.371169616359115</v>
      </c>
      <c r="D18" s="19">
        <v>1.286173925896952</v>
      </c>
      <c r="E18" s="19">
        <v>0.891887889949805</v>
      </c>
      <c r="F18" s="19">
        <v>1.417530471580411</v>
      </c>
      <c r="G18" s="19">
        <v>1.466384836359073</v>
      </c>
      <c r="H18" s="19">
        <v>1.6031417564278</v>
      </c>
      <c r="I18" s="19">
        <v>1.257120488651766</v>
      </c>
      <c r="J18" s="19">
        <v>1.342176080352351</v>
      </c>
      <c r="K18" s="19">
        <v>1.167210902796429</v>
      </c>
      <c r="L18" s="19">
        <v>1.21503206721637</v>
      </c>
      <c r="M18" s="19">
        <v>1.239764371494718</v>
      </c>
      <c r="N18" s="19">
        <v>1.075853038410387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1323960.09</v>
      </c>
      <c r="C20" s="24">
        <f t="shared" si="3"/>
        <v>1047019.7499999999</v>
      </c>
      <c r="D20" s="24">
        <f t="shared" si="3"/>
        <v>874509.56</v>
      </c>
      <c r="E20" s="24">
        <f t="shared" si="3"/>
        <v>260042.46000000005</v>
      </c>
      <c r="F20" s="24">
        <f t="shared" si="3"/>
        <v>921291.04</v>
      </c>
      <c r="G20" s="24">
        <f t="shared" si="3"/>
        <v>1273823.3900000001</v>
      </c>
      <c r="H20" s="24">
        <f t="shared" si="3"/>
        <v>224026.41</v>
      </c>
      <c r="I20" s="24">
        <f t="shared" si="3"/>
        <v>1008430.03</v>
      </c>
      <c r="J20" s="24">
        <f t="shared" si="3"/>
        <v>850660.95</v>
      </c>
      <c r="K20" s="24">
        <f t="shared" si="3"/>
        <v>1131542.38</v>
      </c>
      <c r="L20" s="24">
        <f t="shared" si="3"/>
        <v>1041179.7</v>
      </c>
      <c r="M20" s="24">
        <f t="shared" si="3"/>
        <v>586768.8200000001</v>
      </c>
      <c r="N20" s="24">
        <f t="shared" si="3"/>
        <v>300320.98000000004</v>
      </c>
      <c r="O20" s="24">
        <f>O21+O22+O23+O24+O25+O26+O27+O28+O29</f>
        <v>10843575.560000002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970356.87</v>
      </c>
      <c r="C21" s="28">
        <f t="shared" si="4"/>
        <v>709936.07</v>
      </c>
      <c r="D21" s="28">
        <f t="shared" si="4"/>
        <v>629277.71</v>
      </c>
      <c r="E21" s="28">
        <f t="shared" si="4"/>
        <v>265976.64</v>
      </c>
      <c r="F21" s="28">
        <f t="shared" si="4"/>
        <v>610213.6</v>
      </c>
      <c r="G21" s="28">
        <f t="shared" si="4"/>
        <v>801557.3</v>
      </c>
      <c r="H21" s="28">
        <f t="shared" si="4"/>
        <v>130400.82</v>
      </c>
      <c r="I21" s="28">
        <f t="shared" si="4"/>
        <v>730446.3</v>
      </c>
      <c r="J21" s="28">
        <f t="shared" si="4"/>
        <v>587678.78</v>
      </c>
      <c r="K21" s="28">
        <f t="shared" si="4"/>
        <v>879482.36</v>
      </c>
      <c r="L21" s="28">
        <f t="shared" si="4"/>
        <v>774292.34</v>
      </c>
      <c r="M21" s="28">
        <f t="shared" si="4"/>
        <v>427246.99</v>
      </c>
      <c r="N21" s="28">
        <f t="shared" si="4"/>
        <v>254705.38</v>
      </c>
      <c r="O21" s="28">
        <f aca="true" t="shared" si="5" ref="O21:O29">SUM(B21:N21)</f>
        <v>7771571.160000001</v>
      </c>
    </row>
    <row r="22" spans="1:23" ht="18.75" customHeight="1">
      <c r="A22" s="26" t="s">
        <v>33</v>
      </c>
      <c r="B22" s="28">
        <f>IF(B18&lt;&gt;0,ROUND((B18-1)*B21,2),0)</f>
        <v>222422.71</v>
      </c>
      <c r="C22" s="28">
        <f aca="true" t="shared" si="6" ref="C22:N22">IF(C18&lt;&gt;0,ROUND((C18-1)*C21,2),0)</f>
        <v>263506.7</v>
      </c>
      <c r="D22" s="28">
        <f t="shared" si="6"/>
        <v>180082.87</v>
      </c>
      <c r="E22" s="28">
        <f t="shared" si="6"/>
        <v>-28755.3</v>
      </c>
      <c r="F22" s="28">
        <f t="shared" si="6"/>
        <v>254782.77</v>
      </c>
      <c r="G22" s="28">
        <f t="shared" si="6"/>
        <v>373834.17</v>
      </c>
      <c r="H22" s="28">
        <f t="shared" si="6"/>
        <v>78650.18</v>
      </c>
      <c r="I22" s="28">
        <f t="shared" si="6"/>
        <v>187812.71</v>
      </c>
      <c r="J22" s="28">
        <f t="shared" si="6"/>
        <v>201089.62</v>
      </c>
      <c r="K22" s="28">
        <f t="shared" si="6"/>
        <v>147059.04</v>
      </c>
      <c r="L22" s="28">
        <f t="shared" si="6"/>
        <v>166497.68</v>
      </c>
      <c r="M22" s="28">
        <f t="shared" si="6"/>
        <v>102438.61</v>
      </c>
      <c r="N22" s="28">
        <f t="shared" si="6"/>
        <v>19320.18</v>
      </c>
      <c r="O22" s="28">
        <f t="shared" si="5"/>
        <v>2168741.94</v>
      </c>
      <c r="W22" s="51"/>
    </row>
    <row r="23" spans="1:15" ht="18.75" customHeight="1">
      <c r="A23" s="26" t="s">
        <v>34</v>
      </c>
      <c r="B23" s="28">
        <v>65826.5</v>
      </c>
      <c r="C23" s="28">
        <v>44561</v>
      </c>
      <c r="D23" s="28">
        <v>32351.96</v>
      </c>
      <c r="E23" s="28">
        <v>11793.51</v>
      </c>
      <c r="F23" s="28">
        <v>35813.3</v>
      </c>
      <c r="G23" s="28">
        <v>52733.03</v>
      </c>
      <c r="H23" s="28">
        <v>6519.09</v>
      </c>
      <c r="I23" s="28">
        <v>44142.29</v>
      </c>
      <c r="J23" s="28">
        <v>38039.9</v>
      </c>
      <c r="K23" s="28">
        <v>60444.53</v>
      </c>
      <c r="L23" s="28">
        <v>56110.26</v>
      </c>
      <c r="M23" s="28">
        <v>25425.06</v>
      </c>
      <c r="N23" s="28">
        <v>15554.4</v>
      </c>
      <c r="O23" s="28">
        <f t="shared" si="5"/>
        <v>489314.83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1083.77</v>
      </c>
      <c r="C26" s="28">
        <v>877.96</v>
      </c>
      <c r="D26" s="28">
        <v>721.64</v>
      </c>
      <c r="E26" s="28">
        <v>216.23</v>
      </c>
      <c r="F26" s="28">
        <v>765.93</v>
      </c>
      <c r="G26" s="28">
        <v>1055.11</v>
      </c>
      <c r="H26" s="28">
        <v>184.97</v>
      </c>
      <c r="I26" s="28">
        <v>828.46</v>
      </c>
      <c r="J26" s="28">
        <v>706.01</v>
      </c>
      <c r="K26" s="28">
        <v>935.27</v>
      </c>
      <c r="L26" s="28">
        <v>857.11</v>
      </c>
      <c r="M26" s="28">
        <v>479.36</v>
      </c>
      <c r="N26" s="28">
        <v>250.1</v>
      </c>
      <c r="O26" s="28">
        <f t="shared" si="5"/>
        <v>8961.920000000002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-55095.23</v>
      </c>
      <c r="C31" s="28">
        <f aca="true" t="shared" si="7" ref="C31:O31">+C32+C34+C47+C48+C49+C54-C55</f>
        <v>-56357.59</v>
      </c>
      <c r="D31" s="28">
        <f t="shared" si="7"/>
        <v>-40132.39</v>
      </c>
      <c r="E31" s="28">
        <f t="shared" si="7"/>
        <v>-9949.59</v>
      </c>
      <c r="F31" s="28">
        <f t="shared" si="7"/>
        <v>-33549.86</v>
      </c>
      <c r="G31" s="28">
        <f t="shared" si="7"/>
        <v>-48089.48</v>
      </c>
      <c r="H31" s="28">
        <f t="shared" si="7"/>
        <v>-9656.949999999999</v>
      </c>
      <c r="I31" s="28">
        <f t="shared" si="7"/>
        <v>-61252.34</v>
      </c>
      <c r="J31" s="28">
        <f t="shared" si="7"/>
        <v>-41699.87</v>
      </c>
      <c r="K31" s="28">
        <f t="shared" si="7"/>
        <v>-36735.49</v>
      </c>
      <c r="L31" s="28">
        <f t="shared" si="7"/>
        <v>-31025.300000000003</v>
      </c>
      <c r="M31" s="28">
        <f t="shared" si="7"/>
        <v>-22953.940000000002</v>
      </c>
      <c r="N31" s="28">
        <f t="shared" si="7"/>
        <v>-17697.11</v>
      </c>
      <c r="O31" s="28">
        <f t="shared" si="7"/>
        <v>-464195.14</v>
      </c>
    </row>
    <row r="32" spans="1:15" ht="18.75" customHeight="1">
      <c r="A32" s="26" t="s">
        <v>38</v>
      </c>
      <c r="B32" s="29">
        <f>+B33</f>
        <v>-49068.8</v>
      </c>
      <c r="C32" s="29">
        <f>+C33</f>
        <v>-51475.6</v>
      </c>
      <c r="D32" s="29">
        <f aca="true" t="shared" si="8" ref="D32:O32">+D33</f>
        <v>-36119.6</v>
      </c>
      <c r="E32" s="29">
        <f t="shared" si="8"/>
        <v>-8747.2</v>
      </c>
      <c r="F32" s="29">
        <f t="shared" si="8"/>
        <v>-29290.8</v>
      </c>
      <c r="G32" s="29">
        <f t="shared" si="8"/>
        <v>-42222.4</v>
      </c>
      <c r="H32" s="29">
        <f t="shared" si="8"/>
        <v>-8628.4</v>
      </c>
      <c r="I32" s="29">
        <f t="shared" si="8"/>
        <v>-56645.6</v>
      </c>
      <c r="J32" s="29">
        <f t="shared" si="8"/>
        <v>-37774</v>
      </c>
      <c r="K32" s="29">
        <f t="shared" si="8"/>
        <v>-31534.8</v>
      </c>
      <c r="L32" s="29">
        <f t="shared" si="8"/>
        <v>-26259.2</v>
      </c>
      <c r="M32" s="29">
        <f t="shared" si="8"/>
        <v>-20288.4</v>
      </c>
      <c r="N32" s="29">
        <f t="shared" si="8"/>
        <v>-16306.4</v>
      </c>
      <c r="O32" s="29">
        <f t="shared" si="8"/>
        <v>-414361.2</v>
      </c>
    </row>
    <row r="33" spans="1:26" ht="18.75" customHeight="1">
      <c r="A33" s="27" t="s">
        <v>39</v>
      </c>
      <c r="B33" s="16">
        <f>ROUND((-B9)*$G$3,2)</f>
        <v>-49068.8</v>
      </c>
      <c r="C33" s="16">
        <f aca="true" t="shared" si="9" ref="C33:N33">ROUND((-C9)*$G$3,2)</f>
        <v>-51475.6</v>
      </c>
      <c r="D33" s="16">
        <f t="shared" si="9"/>
        <v>-36119.6</v>
      </c>
      <c r="E33" s="16">
        <f t="shared" si="9"/>
        <v>-8747.2</v>
      </c>
      <c r="F33" s="16">
        <f t="shared" si="9"/>
        <v>-29290.8</v>
      </c>
      <c r="G33" s="16">
        <f t="shared" si="9"/>
        <v>-42222.4</v>
      </c>
      <c r="H33" s="16">
        <f t="shared" si="9"/>
        <v>-8628.4</v>
      </c>
      <c r="I33" s="16">
        <f t="shared" si="9"/>
        <v>-56645.6</v>
      </c>
      <c r="J33" s="16">
        <f t="shared" si="9"/>
        <v>-37774</v>
      </c>
      <c r="K33" s="16">
        <f t="shared" si="9"/>
        <v>-31534.8</v>
      </c>
      <c r="L33" s="16">
        <f t="shared" si="9"/>
        <v>-26259.2</v>
      </c>
      <c r="M33" s="16">
        <f t="shared" si="9"/>
        <v>-20288.4</v>
      </c>
      <c r="N33" s="16">
        <f t="shared" si="9"/>
        <v>-16306.4</v>
      </c>
      <c r="O33" s="30">
        <f aca="true" t="shared" si="10" ref="O33:O55">SUM(B33:N33)</f>
        <v>-414361.2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-6026.43</v>
      </c>
      <c r="C34" s="29">
        <f aca="true" t="shared" si="11" ref="C34:O34">SUM(C35:C45)</f>
        <v>-4881.99</v>
      </c>
      <c r="D34" s="29">
        <f t="shared" si="11"/>
        <v>-4012.79</v>
      </c>
      <c r="E34" s="29">
        <f t="shared" si="11"/>
        <v>-1202.39</v>
      </c>
      <c r="F34" s="29">
        <f t="shared" si="11"/>
        <v>-4259.06</v>
      </c>
      <c r="G34" s="29">
        <f t="shared" si="11"/>
        <v>-5867.08</v>
      </c>
      <c r="H34" s="29">
        <f t="shared" si="11"/>
        <v>-1028.55</v>
      </c>
      <c r="I34" s="29">
        <f t="shared" si="11"/>
        <v>-4606.74</v>
      </c>
      <c r="J34" s="29">
        <f t="shared" si="11"/>
        <v>-3925.87</v>
      </c>
      <c r="K34" s="29">
        <f t="shared" si="11"/>
        <v>-5200.69</v>
      </c>
      <c r="L34" s="29">
        <f t="shared" si="11"/>
        <v>-4766.1</v>
      </c>
      <c r="M34" s="29">
        <f t="shared" si="11"/>
        <v>-2665.54</v>
      </c>
      <c r="N34" s="29">
        <f t="shared" si="11"/>
        <v>-1390.71</v>
      </c>
      <c r="O34" s="29">
        <f t="shared" si="11"/>
        <v>-49833.94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-6026.43</v>
      </c>
      <c r="C43" s="31">
        <v>-4881.99</v>
      </c>
      <c r="D43" s="31">
        <v>-4012.79</v>
      </c>
      <c r="E43" s="31">
        <v>-1202.39</v>
      </c>
      <c r="F43" s="31">
        <v>-4259.06</v>
      </c>
      <c r="G43" s="31">
        <v>-5867.08</v>
      </c>
      <c r="H43" s="31">
        <v>-1028.55</v>
      </c>
      <c r="I43" s="31">
        <v>-4606.74</v>
      </c>
      <c r="J43" s="31">
        <v>-3925.87</v>
      </c>
      <c r="K43" s="31">
        <v>-5200.69</v>
      </c>
      <c r="L43" s="31">
        <v>-4766.1</v>
      </c>
      <c r="M43" s="31">
        <v>-2665.54</v>
      </c>
      <c r="N43" s="31">
        <v>-1390.71</v>
      </c>
      <c r="O43" s="31">
        <f>SUM(B43:N43)</f>
        <v>-49833.94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-91637.98</v>
      </c>
      <c r="C50" s="33">
        <v>-94942.23</v>
      </c>
      <c r="D50" s="33">
        <v>-64195.1</v>
      </c>
      <c r="E50" s="33">
        <v>-27484.43</v>
      </c>
      <c r="F50" s="33">
        <v>-87195.42</v>
      </c>
      <c r="G50" s="33">
        <v>-124814.2</v>
      </c>
      <c r="H50" s="33">
        <v>-21650.95</v>
      </c>
      <c r="I50" s="33">
        <v>-94665.88</v>
      </c>
      <c r="J50" s="33">
        <v>-69869.32</v>
      </c>
      <c r="K50" s="33">
        <v>-75190.17</v>
      </c>
      <c r="L50" s="33">
        <v>-69173.03</v>
      </c>
      <c r="M50" s="33">
        <v>-28822</v>
      </c>
      <c r="N50" s="33">
        <v>-12766.83</v>
      </c>
      <c r="O50" s="31">
        <f t="shared" si="10"/>
        <v>-862407.54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91637.98</v>
      </c>
      <c r="C51" s="33">
        <v>94942.23</v>
      </c>
      <c r="D51" s="33">
        <v>64195.1</v>
      </c>
      <c r="E51" s="33">
        <v>27484.43</v>
      </c>
      <c r="F51" s="33">
        <v>87195.42</v>
      </c>
      <c r="G51" s="33">
        <v>124814.2</v>
      </c>
      <c r="H51" s="33">
        <v>21650.95</v>
      </c>
      <c r="I51" s="33">
        <v>94665.88</v>
      </c>
      <c r="J51" s="33">
        <v>69869.32</v>
      </c>
      <c r="K51" s="33">
        <v>75190.17</v>
      </c>
      <c r="L51" s="33">
        <v>69173.03</v>
      </c>
      <c r="M51" s="33">
        <v>28822</v>
      </c>
      <c r="N51" s="33">
        <v>12766.83</v>
      </c>
      <c r="O51" s="31">
        <f t="shared" si="10"/>
        <v>862407.54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60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1268864.86</v>
      </c>
      <c r="C53" s="34">
        <f aca="true" t="shared" si="13" ref="C53:N53">+C20+C31</f>
        <v>990662.1599999999</v>
      </c>
      <c r="D53" s="34">
        <f t="shared" si="13"/>
        <v>834377.17</v>
      </c>
      <c r="E53" s="34">
        <f t="shared" si="13"/>
        <v>250092.87000000005</v>
      </c>
      <c r="F53" s="34">
        <f t="shared" si="13"/>
        <v>887741.18</v>
      </c>
      <c r="G53" s="34">
        <f t="shared" si="13"/>
        <v>1225733.9100000001</v>
      </c>
      <c r="H53" s="34">
        <f t="shared" si="13"/>
        <v>214369.46</v>
      </c>
      <c r="I53" s="34">
        <f t="shared" si="13"/>
        <v>947177.6900000001</v>
      </c>
      <c r="J53" s="34">
        <f t="shared" si="13"/>
        <v>808961.08</v>
      </c>
      <c r="K53" s="34">
        <f t="shared" si="13"/>
        <v>1094806.89</v>
      </c>
      <c r="L53" s="34">
        <f t="shared" si="13"/>
        <v>1010154.3999999999</v>
      </c>
      <c r="M53" s="34">
        <f t="shared" si="13"/>
        <v>563814.8800000001</v>
      </c>
      <c r="N53" s="34">
        <f t="shared" si="13"/>
        <v>282623.87000000005</v>
      </c>
      <c r="O53" s="34">
        <f>SUM(B53:N53)</f>
        <v>10379380.420000002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1268864.8699999999</v>
      </c>
      <c r="C59" s="42">
        <f t="shared" si="14"/>
        <v>990662.1599999999</v>
      </c>
      <c r="D59" s="42">
        <f t="shared" si="14"/>
        <v>834377.18</v>
      </c>
      <c r="E59" s="42">
        <f t="shared" si="14"/>
        <v>250092.87</v>
      </c>
      <c r="F59" s="42">
        <f t="shared" si="14"/>
        <v>887741.19</v>
      </c>
      <c r="G59" s="42">
        <f t="shared" si="14"/>
        <v>1225733.91</v>
      </c>
      <c r="H59" s="42">
        <f t="shared" si="14"/>
        <v>214369.46</v>
      </c>
      <c r="I59" s="42">
        <f t="shared" si="14"/>
        <v>947177.69</v>
      </c>
      <c r="J59" s="42">
        <f t="shared" si="14"/>
        <v>808961.08</v>
      </c>
      <c r="K59" s="42">
        <f t="shared" si="14"/>
        <v>1094806.9</v>
      </c>
      <c r="L59" s="42">
        <f t="shared" si="14"/>
        <v>1010154.41</v>
      </c>
      <c r="M59" s="42">
        <f t="shared" si="14"/>
        <v>563814.88</v>
      </c>
      <c r="N59" s="42">
        <f t="shared" si="14"/>
        <v>282623.86</v>
      </c>
      <c r="O59" s="34">
        <f t="shared" si="14"/>
        <v>10379380.46</v>
      </c>
      <c r="Q59"/>
    </row>
    <row r="60" spans="1:18" ht="18.75" customHeight="1">
      <c r="A60" s="26" t="s">
        <v>54</v>
      </c>
      <c r="B60" s="42">
        <v>1045115.97</v>
      </c>
      <c r="C60" s="42">
        <v>719895.07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1765011.04</v>
      </c>
      <c r="P60"/>
      <c r="Q60"/>
      <c r="R60" s="41"/>
    </row>
    <row r="61" spans="1:16" ht="18.75" customHeight="1">
      <c r="A61" s="26" t="s">
        <v>55</v>
      </c>
      <c r="B61" s="42">
        <v>223748.9</v>
      </c>
      <c r="C61" s="42">
        <v>270767.09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494515.99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834377.18</v>
      </c>
      <c r="E62" s="43">
        <v>0</v>
      </c>
      <c r="F62" s="43">
        <v>0</v>
      </c>
      <c r="G62" s="43">
        <v>0</v>
      </c>
      <c r="H62" s="42">
        <v>214369.46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1048746.6400000001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250092.87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250092.87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887741.19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887741.19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1225733.91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1225733.91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947177.69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947177.69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808961.08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808961.08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1094806.9</v>
      </c>
      <c r="L68" s="29">
        <v>1010154.41</v>
      </c>
      <c r="M68" s="43">
        <v>0</v>
      </c>
      <c r="N68" s="43">
        <v>0</v>
      </c>
      <c r="O68" s="34">
        <f t="shared" si="15"/>
        <v>2104961.31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563814.88</v>
      </c>
      <c r="N69" s="43">
        <v>0</v>
      </c>
      <c r="O69" s="34">
        <f t="shared" si="15"/>
        <v>563814.88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282623.86</v>
      </c>
      <c r="O70" s="46">
        <f t="shared" si="15"/>
        <v>282623.86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2023-01-26T17:20:46Z</dcterms:modified>
  <cp:category/>
  <cp:version/>
  <cp:contentType/>
  <cp:contentStatus/>
</cp:coreProperties>
</file>