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<sst xmlns="http://schemas.openxmlformats.org/spreadsheetml/2006/main" count="88" uniqueCount="85">
  <si>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</si>
  <si>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</si>
  <si>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</si>
  <si>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</si>
  <si>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</si>
  <si>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</si>
  <si>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</si>
  <si>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</si>
  <si>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</si>
  <si>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</si>
  <si>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</si>
  <si>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</si>
  <si>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</si>
  <si>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</si>
  <si>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</si>
  <si>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</si>
  <si>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</si>
  <si>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</si>
  <si>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</si>
  <si>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</si>
  <si>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</si>
  <si>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</si>
  <si>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</si>
  <si>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</si>
  <si>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</si>
  <si>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</si>
  <si>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</si>
  <si>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</si>
  <si>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</si>
  <si>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</si>
  <si>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</si>
  <si>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</si>
  <si>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</si>
  <si>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</si>
  <si>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</si>
  <si>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</si>
  <si>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</si>
  <si>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</si>
  <si>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</si>
  <si>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</si>
  <si>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</si>
  <si>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</si>
  <si>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</si>
  <si>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</si>
  <si>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</si>
  <si>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</si>
  <si>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</si>
  <si>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</si>
  <si>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</si>
  <si>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</si>
  <si>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</si>
  <si>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</si>
  <si>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</si>
  <si>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</si>
  <si>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</si>
  <si>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</si>
  <si>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</si>
  <si>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</si>
  <si>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</si>
  <si>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</si>
  <si>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</si>
  <si>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</si>
  <si>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</si>
  <si>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</si>
  <si>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</si>
  <si>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</si>
  <si>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</si>
  <si>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</si>
  <si>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</si>
  <si>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</si>
  <si>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</si>
  <si>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</si>
  <si>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</si>
  <si>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</si>
  <si>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</si>
  <si>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</si>
  <si>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</si>
  <si>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</si>
  <si>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</si>
  <si>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</si>
  <si>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</si>
  <si>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</si>
  <si>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</si>
  <si>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</si>
  <si>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17/01/23 - VENCIMENTO 24/01/23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</si>
</sst>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330080</v>
      </c>
      <c r="C7" s="9">
        <f t="shared" si="0"/>
        <v>230597</v>
      </c>
      <c r="D7" s="9">
        <f t="shared" si="0"/>
        <v>227917</v>
      </c>
      <c r="E7" s="9">
        <f t="shared" si="0"/>
        <v>25314</v>
      </c>
      <c r="F7" s="9">
        <f t="shared" si="0"/>
        <v>196035</v>
      </c>
      <c r="G7" s="9">
        <f t="shared" si="0"/>
        <v>311686</v>
      </c>
      <c r="H7" s="9">
        <f t="shared" si="0"/>
        <v>37185</v>
      </c>
      <c r="I7" s="9">
        <f t="shared" si="0"/>
        <v>247020</v>
      </c>
      <c r="J7" s="9">
        <f t="shared" si="0"/>
        <v>192555</v>
      </c>
      <c r="K7" s="9">
        <f t="shared" si="0"/>
        <v>304876</v>
      </c>
      <c r="L7" s="9">
        <f t="shared" si="0"/>
        <v>234072</v>
      </c>
      <c r="M7" s="9">
        <f t="shared" si="0"/>
        <v>112277</v>
      </c>
      <c r="N7" s="9">
        <f t="shared" si="0"/>
        <v>73998</v>
      </c>
      <c r="O7" s="9">
        <f t="shared" si="0"/>
        <v>2523612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11445</v>
      </c>
      <c r="C8" s="11">
        <f t="shared" si="1"/>
        <v>11851</v>
      </c>
      <c r="D8" s="11">
        <f t="shared" si="1"/>
        <v>8048</v>
      </c>
      <c r="E8" s="11">
        <f t="shared" si="1"/>
        <v>852</v>
      </c>
      <c r="F8" s="11">
        <f t="shared" si="1"/>
        <v>6561</v>
      </c>
      <c r="G8" s="11">
        <f t="shared" si="1"/>
        <v>9893</v>
      </c>
      <c r="H8" s="11">
        <f t="shared" si="1"/>
        <v>1891</v>
      </c>
      <c r="I8" s="11">
        <f t="shared" si="1"/>
        <v>13519</v>
      </c>
      <c r="J8" s="11">
        <f t="shared" si="1"/>
        <v>8860</v>
      </c>
      <c r="K8" s="11">
        <f t="shared" si="1"/>
        <v>6512</v>
      </c>
      <c r="L8" s="11">
        <f t="shared" si="1"/>
        <v>5936</v>
      </c>
      <c r="M8" s="11">
        <f t="shared" si="1"/>
        <v>4673</v>
      </c>
      <c r="N8" s="11">
        <f t="shared" si="1"/>
        <v>3646</v>
      </c>
      <c r="O8" s="11">
        <f t="shared" si="1"/>
        <v>93687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11445</v>
      </c>
      <c r="C9" s="11">
        <v>11851</v>
      </c>
      <c r="D9" s="11">
        <v>8048</v>
      </c>
      <c r="E9" s="11">
        <v>852</v>
      </c>
      <c r="F9" s="11">
        <v>6561</v>
      </c>
      <c r="G9" s="11">
        <v>9893</v>
      </c>
      <c r="H9" s="11">
        <v>1891</v>
      </c>
      <c r="I9" s="11">
        <v>13519</v>
      </c>
      <c r="J9" s="11">
        <v>8860</v>
      </c>
      <c r="K9" s="11">
        <v>6508</v>
      </c>
      <c r="L9" s="11">
        <v>5936</v>
      </c>
      <c r="M9" s="11">
        <v>4667</v>
      </c>
      <c r="N9" s="11">
        <v>3640</v>
      </c>
      <c r="O9" s="11">
        <f>SUM(B9:N9)</f>
        <v>93671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4</v>
      </c>
      <c r="L10" s="13">
        <v>0</v>
      </c>
      <c r="M10" s="13">
        <v>6</v>
      </c>
      <c r="N10" s="13">
        <v>6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318635</v>
      </c>
      <c r="C11" s="13">
        <v>218746</v>
      </c>
      <c r="D11" s="13">
        <v>219869</v>
      </c>
      <c r="E11" s="13">
        <v>24462</v>
      </c>
      <c r="F11" s="13">
        <v>189474</v>
      </c>
      <c r="G11" s="13">
        <v>301793</v>
      </c>
      <c r="H11" s="13">
        <v>35294</v>
      </c>
      <c r="I11" s="13">
        <v>233501</v>
      </c>
      <c r="J11" s="13">
        <v>183695</v>
      </c>
      <c r="K11" s="13">
        <v>298364</v>
      </c>
      <c r="L11" s="13">
        <v>228136</v>
      </c>
      <c r="M11" s="13">
        <v>107604</v>
      </c>
      <c r="N11" s="13">
        <v>70352</v>
      </c>
      <c r="O11" s="11">
        <f>SUM(B11:N11)</f>
        <v>2429925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24001</v>
      </c>
      <c r="C12" s="13">
        <v>21592</v>
      </c>
      <c r="D12" s="13">
        <v>17037</v>
      </c>
      <c r="E12" s="13">
        <v>2383</v>
      </c>
      <c r="F12" s="13">
        <v>18818</v>
      </c>
      <c r="G12" s="13">
        <v>30980</v>
      </c>
      <c r="H12" s="13">
        <v>3976</v>
      </c>
      <c r="I12" s="13">
        <v>23917</v>
      </c>
      <c r="J12" s="13">
        <v>16397</v>
      </c>
      <c r="K12" s="13">
        <v>21145</v>
      </c>
      <c r="L12" s="13">
        <v>16069</v>
      </c>
      <c r="M12" s="13">
        <v>5776</v>
      </c>
      <c r="N12" s="13">
        <v>3241</v>
      </c>
      <c r="O12" s="11">
        <f>SUM(B12:N12)</f>
        <v>205332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294634</v>
      </c>
      <c r="C13" s="15">
        <f t="shared" si="2"/>
        <v>197154</v>
      </c>
      <c r="D13" s="15">
        <f t="shared" si="2"/>
        <v>202832</v>
      </c>
      <c r="E13" s="15">
        <f t="shared" si="2"/>
        <v>22079</v>
      </c>
      <c r="F13" s="15">
        <f t="shared" si="2"/>
        <v>170656</v>
      </c>
      <c r="G13" s="15">
        <f t="shared" si="2"/>
        <v>270813</v>
      </c>
      <c r="H13" s="15">
        <f t="shared" si="2"/>
        <v>31318</v>
      </c>
      <c r="I13" s="15">
        <f t="shared" si="2"/>
        <v>209584</v>
      </c>
      <c r="J13" s="15">
        <f t="shared" si="2"/>
        <v>167298</v>
      </c>
      <c r="K13" s="15">
        <f t="shared" si="2"/>
        <v>277219</v>
      </c>
      <c r="L13" s="15">
        <f t="shared" si="2"/>
        <v>212067</v>
      </c>
      <c r="M13" s="15">
        <f t="shared" si="2"/>
        <v>101828</v>
      </c>
      <c r="N13" s="15">
        <f t="shared" si="2"/>
        <v>67111</v>
      </c>
      <c r="O13" s="11">
        <f>SUM(B13:N13)</f>
        <v>2224593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1.231576686151463</v>
      </c>
      <c r="C18" s="19">
        <v>1.397143907786291</v>
      </c>
      <c r="D18" s="19">
        <v>1.314230481512902</v>
      </c>
      <c r="E18" s="19">
        <v>1.675563510062579</v>
      </c>
      <c r="F18" s="19">
        <v>1.415686093050274</v>
      </c>
      <c r="G18" s="19">
        <v>1.483360639731601</v>
      </c>
      <c r="H18" s="19">
        <v>1.611305272021804</v>
      </c>
      <c r="I18" s="19">
        <v>1.229025657115439</v>
      </c>
      <c r="J18" s="19">
        <v>1.356385382271157</v>
      </c>
      <c r="K18" s="19">
        <v>1.174685405150412</v>
      </c>
      <c r="L18" s="19">
        <v>1.225714756328467</v>
      </c>
      <c r="M18" s="19">
        <v>1.246140607245093</v>
      </c>
      <c r="N18" s="19">
        <v>1.087561906868284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1325177.46</v>
      </c>
      <c r="C20" s="24">
        <f t="shared" si="3"/>
        <v>1050575.6400000001</v>
      </c>
      <c r="D20" s="24">
        <f t="shared" si="3"/>
        <v>861691.8100000002</v>
      </c>
      <c r="E20" s="24">
        <f t="shared" si="3"/>
        <v>215843.15</v>
      </c>
      <c r="F20" s="24">
        <f t="shared" si="3"/>
        <v>911815.41</v>
      </c>
      <c r="G20" s="24">
        <f t="shared" si="3"/>
        <v>1271408.22</v>
      </c>
      <c r="H20" s="24">
        <f t="shared" si="3"/>
        <v>218962.02999999997</v>
      </c>
      <c r="I20" s="24">
        <f t="shared" si="3"/>
        <v>1004486.1200000001</v>
      </c>
      <c r="J20" s="24">
        <f t="shared" si="3"/>
        <v>853712.2899999999</v>
      </c>
      <c r="K20" s="24">
        <f t="shared" si="3"/>
        <v>1130382.76</v>
      </c>
      <c r="L20" s="24">
        <f t="shared" si="3"/>
        <v>1035374.7299999999</v>
      </c>
      <c r="M20" s="24">
        <f t="shared" si="3"/>
        <v>583383.42</v>
      </c>
      <c r="N20" s="24">
        <f t="shared" si="3"/>
        <v>300276.31000000006</v>
      </c>
      <c r="O20" s="24">
        <f>O21+O22+O23+O24+O25+O26+O27+O28+O29</f>
        <v>10763089.350000003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969246.91</v>
      </c>
      <c r="C21" s="28">
        <f t="shared" si="4"/>
        <v>699516</v>
      </c>
      <c r="D21" s="28">
        <f t="shared" si="4"/>
        <v>606350.39</v>
      </c>
      <c r="E21" s="28">
        <f t="shared" si="4"/>
        <v>115049.6</v>
      </c>
      <c r="F21" s="28">
        <f t="shared" si="4"/>
        <v>604493.53</v>
      </c>
      <c r="G21" s="28">
        <f t="shared" si="4"/>
        <v>790809.72</v>
      </c>
      <c r="H21" s="28">
        <f t="shared" si="4"/>
        <v>126670.7</v>
      </c>
      <c r="I21" s="28">
        <f t="shared" si="4"/>
        <v>744048.94</v>
      </c>
      <c r="J21" s="28">
        <f t="shared" si="4"/>
        <v>583364.63</v>
      </c>
      <c r="K21" s="28">
        <f t="shared" si="4"/>
        <v>873073.4</v>
      </c>
      <c r="L21" s="28">
        <f t="shared" si="4"/>
        <v>763238.57</v>
      </c>
      <c r="M21" s="28">
        <f t="shared" si="4"/>
        <v>422453.44</v>
      </c>
      <c r="N21" s="28">
        <f t="shared" si="4"/>
        <v>251497</v>
      </c>
      <c r="O21" s="28">
        <f aca="true" t="shared" si="5" ref="O21:O29">SUM(B21:N21)</f>
        <v>7549812.830000002</v>
      </c>
    </row>
    <row r="22" spans="1:23" ht="18.75" customHeight="1">
      <c r="A22" s="26" t="s">
        <v>33</v>
      </c>
      <c r="B22" s="28">
        <f>IF(B18&lt;&gt;0,ROUND((B18-1)*B21,2),0)</f>
        <v>224454.99</v>
      </c>
      <c r="C22" s="28">
        <f aca="true" t="shared" si="6" ref="C22:N22">IF(C18&lt;&gt;0,ROUND((C18-1)*C21,2),0)</f>
        <v>277808.52</v>
      </c>
      <c r="D22" s="28">
        <f t="shared" si="6"/>
        <v>190533.78</v>
      </c>
      <c r="E22" s="28">
        <f t="shared" si="6"/>
        <v>77723.31</v>
      </c>
      <c r="F22" s="28">
        <f t="shared" si="6"/>
        <v>251279.55</v>
      </c>
      <c r="G22" s="28">
        <f t="shared" si="6"/>
        <v>382246.29</v>
      </c>
      <c r="H22" s="28">
        <f t="shared" si="6"/>
        <v>77434.47</v>
      </c>
      <c r="I22" s="28">
        <f t="shared" si="6"/>
        <v>170406.3</v>
      </c>
      <c r="J22" s="28">
        <f t="shared" si="6"/>
        <v>207902.63</v>
      </c>
      <c r="K22" s="28">
        <f t="shared" si="6"/>
        <v>152513.18</v>
      </c>
      <c r="L22" s="28">
        <f t="shared" si="6"/>
        <v>172274.21</v>
      </c>
      <c r="M22" s="28">
        <f t="shared" si="6"/>
        <v>103982.95</v>
      </c>
      <c r="N22" s="28">
        <f t="shared" si="6"/>
        <v>22021.56</v>
      </c>
      <c r="O22" s="28">
        <f t="shared" si="5"/>
        <v>2310581.7400000007</v>
      </c>
      <c r="W22" s="51"/>
    </row>
    <row r="23" spans="1:15" ht="18.75" customHeight="1">
      <c r="A23" s="26" t="s">
        <v>34</v>
      </c>
      <c r="B23" s="28">
        <v>66116.34</v>
      </c>
      <c r="C23" s="28">
        <v>44229.93</v>
      </c>
      <c r="D23" s="28">
        <v>32015.83</v>
      </c>
      <c r="E23" s="28">
        <v>12081.71</v>
      </c>
      <c r="F23" s="28">
        <v>35566.17</v>
      </c>
      <c r="G23" s="28">
        <v>52650.71</v>
      </c>
      <c r="H23" s="28">
        <v>6403.15</v>
      </c>
      <c r="I23" s="28">
        <v>43999.55</v>
      </c>
      <c r="J23" s="28">
        <v>38584.56</v>
      </c>
      <c r="K23" s="28">
        <v>60237.12</v>
      </c>
      <c r="L23" s="28">
        <v>55582.53</v>
      </c>
      <c r="M23" s="28">
        <v>25291.48</v>
      </c>
      <c r="N23" s="28">
        <v>16011.52</v>
      </c>
      <c r="O23" s="28">
        <f t="shared" si="5"/>
        <v>488770.6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68</v>
      </c>
      <c r="B26" s="28">
        <v>1088.98</v>
      </c>
      <c r="C26" s="28">
        <v>883.17</v>
      </c>
      <c r="D26" s="28">
        <v>716.43</v>
      </c>
      <c r="E26" s="28">
        <v>177.15</v>
      </c>
      <c r="F26" s="28">
        <v>760.72</v>
      </c>
      <c r="G26" s="28">
        <v>1057.72</v>
      </c>
      <c r="H26" s="28">
        <v>182.36</v>
      </c>
      <c r="I26" s="28">
        <v>831.06</v>
      </c>
      <c r="J26" s="28">
        <v>713.83</v>
      </c>
      <c r="K26" s="28">
        <v>937.88</v>
      </c>
      <c r="L26" s="28">
        <v>857.11</v>
      </c>
      <c r="M26" s="28">
        <v>476.75</v>
      </c>
      <c r="N26" s="28">
        <v>255.31</v>
      </c>
      <c r="O26" s="28">
        <f t="shared" si="5"/>
        <v>8938.47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-56413.4</v>
      </c>
      <c r="C31" s="28">
        <f aca="true" t="shared" si="7" ref="C31:O31">+C32+C34+C47+C48+C49+C54-C55</f>
        <v>-57055.36</v>
      </c>
      <c r="D31" s="28">
        <f t="shared" si="7"/>
        <v>-39395.02</v>
      </c>
      <c r="E31" s="28">
        <f t="shared" si="7"/>
        <v>-4733.89</v>
      </c>
      <c r="F31" s="28">
        <f t="shared" si="7"/>
        <v>-33098.490000000005</v>
      </c>
      <c r="G31" s="28">
        <f t="shared" si="7"/>
        <v>-49410.759999999995</v>
      </c>
      <c r="H31" s="28">
        <f t="shared" si="7"/>
        <v>-9334.46</v>
      </c>
      <c r="I31" s="28">
        <f t="shared" si="7"/>
        <v>-64104.83</v>
      </c>
      <c r="J31" s="28">
        <f t="shared" si="7"/>
        <v>-42953.33</v>
      </c>
      <c r="K31" s="28">
        <f t="shared" si="7"/>
        <v>-33850.380000000005</v>
      </c>
      <c r="L31" s="28">
        <f t="shared" si="7"/>
        <v>-30884.5</v>
      </c>
      <c r="M31" s="28">
        <f t="shared" si="7"/>
        <v>-23185.85</v>
      </c>
      <c r="N31" s="28">
        <f t="shared" si="7"/>
        <v>-17435.69</v>
      </c>
      <c r="O31" s="28">
        <f t="shared" si="7"/>
        <v>-461855.95999999996</v>
      </c>
    </row>
    <row r="32" spans="1:15" ht="18.75" customHeight="1">
      <c r="A32" s="26" t="s">
        <v>38</v>
      </c>
      <c r="B32" s="29">
        <f>+B33</f>
        <v>-50358</v>
      </c>
      <c r="C32" s="29">
        <f>+C33</f>
        <v>-52144.4</v>
      </c>
      <c r="D32" s="29">
        <f aca="true" t="shared" si="8" ref="D32:O32">+D33</f>
        <v>-35411.2</v>
      </c>
      <c r="E32" s="29">
        <f t="shared" si="8"/>
        <v>-3748.8</v>
      </c>
      <c r="F32" s="29">
        <f t="shared" si="8"/>
        <v>-28868.4</v>
      </c>
      <c r="G32" s="29">
        <f t="shared" si="8"/>
        <v>-43529.2</v>
      </c>
      <c r="H32" s="29">
        <f t="shared" si="8"/>
        <v>-8320.4</v>
      </c>
      <c r="I32" s="29">
        <f t="shared" si="8"/>
        <v>-59483.6</v>
      </c>
      <c r="J32" s="29">
        <f t="shared" si="8"/>
        <v>-38984</v>
      </c>
      <c r="K32" s="29">
        <f t="shared" si="8"/>
        <v>-28635.2</v>
      </c>
      <c r="L32" s="29">
        <f t="shared" si="8"/>
        <v>-26118.4</v>
      </c>
      <c r="M32" s="29">
        <f t="shared" si="8"/>
        <v>-20534.8</v>
      </c>
      <c r="N32" s="29">
        <f t="shared" si="8"/>
        <v>-16016</v>
      </c>
      <c r="O32" s="29">
        <f t="shared" si="8"/>
        <v>-412152.39999999997</v>
      </c>
    </row>
    <row r="33" spans="1:26" ht="18.75" customHeight="1">
      <c r="A33" s="27" t="s">
        <v>39</v>
      </c>
      <c r="B33" s="16">
        <f>ROUND((-B9)*$G$3,2)</f>
        <v>-50358</v>
      </c>
      <c r="C33" s="16">
        <f aca="true" t="shared" si="9" ref="C33:N33">ROUND((-C9)*$G$3,2)</f>
        <v>-52144.4</v>
      </c>
      <c r="D33" s="16">
        <f t="shared" si="9"/>
        <v>-35411.2</v>
      </c>
      <c r="E33" s="16">
        <f t="shared" si="9"/>
        <v>-3748.8</v>
      </c>
      <c r="F33" s="16">
        <f t="shared" si="9"/>
        <v>-28868.4</v>
      </c>
      <c r="G33" s="16">
        <f t="shared" si="9"/>
        <v>-43529.2</v>
      </c>
      <c r="H33" s="16">
        <f t="shared" si="9"/>
        <v>-8320.4</v>
      </c>
      <c r="I33" s="16">
        <f t="shared" si="9"/>
        <v>-59483.6</v>
      </c>
      <c r="J33" s="16">
        <f t="shared" si="9"/>
        <v>-38984</v>
      </c>
      <c r="K33" s="16">
        <f t="shared" si="9"/>
        <v>-28635.2</v>
      </c>
      <c r="L33" s="16">
        <f t="shared" si="9"/>
        <v>-26118.4</v>
      </c>
      <c r="M33" s="16">
        <f t="shared" si="9"/>
        <v>-20534.8</v>
      </c>
      <c r="N33" s="16">
        <f t="shared" si="9"/>
        <v>-16016</v>
      </c>
      <c r="O33" s="30">
        <f aca="true" t="shared" si="10" ref="O33:O55">SUM(B33:N33)</f>
        <v>-412152.39999999997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-6055.4</v>
      </c>
      <c r="C34" s="29">
        <f aca="true" t="shared" si="11" ref="C34:O34">SUM(C35:C45)</f>
        <v>-4910.96</v>
      </c>
      <c r="D34" s="29">
        <f t="shared" si="11"/>
        <v>-3983.82</v>
      </c>
      <c r="E34" s="29">
        <f t="shared" si="11"/>
        <v>-985.09</v>
      </c>
      <c r="F34" s="29">
        <f t="shared" si="11"/>
        <v>-4230.09</v>
      </c>
      <c r="G34" s="29">
        <f t="shared" si="11"/>
        <v>-5881.56</v>
      </c>
      <c r="H34" s="29">
        <f t="shared" si="11"/>
        <v>-1014.06</v>
      </c>
      <c r="I34" s="29">
        <f t="shared" si="11"/>
        <v>-4621.23</v>
      </c>
      <c r="J34" s="29">
        <f t="shared" si="11"/>
        <v>-3969.33</v>
      </c>
      <c r="K34" s="29">
        <f t="shared" si="11"/>
        <v>-5215.18</v>
      </c>
      <c r="L34" s="29">
        <f t="shared" si="11"/>
        <v>-4766.1</v>
      </c>
      <c r="M34" s="29">
        <f t="shared" si="11"/>
        <v>-2651.05</v>
      </c>
      <c r="N34" s="29">
        <f t="shared" si="11"/>
        <v>-1419.69</v>
      </c>
      <c r="O34" s="29">
        <f t="shared" si="11"/>
        <v>-49703.560000000005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-6055.4</v>
      </c>
      <c r="C43" s="31">
        <v>-4910.96</v>
      </c>
      <c r="D43" s="31">
        <v>-3983.82</v>
      </c>
      <c r="E43" s="31">
        <v>-985.09</v>
      </c>
      <c r="F43" s="31">
        <v>-4230.09</v>
      </c>
      <c r="G43" s="31">
        <v>-5881.56</v>
      </c>
      <c r="H43" s="31">
        <v>-1014.06</v>
      </c>
      <c r="I43" s="31">
        <v>-4621.23</v>
      </c>
      <c r="J43" s="31">
        <v>-3969.33</v>
      </c>
      <c r="K43" s="31">
        <v>-5215.18</v>
      </c>
      <c r="L43" s="31">
        <v>-4766.1</v>
      </c>
      <c r="M43" s="31">
        <v>-2651.05</v>
      </c>
      <c r="N43" s="31">
        <v>-1419.69</v>
      </c>
      <c r="O43" s="31">
        <f>SUM(B43:N43)</f>
        <v>-49703.560000000005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-92036.63</v>
      </c>
      <c r="C50" s="33">
        <v>-96157.81</v>
      </c>
      <c r="D50" s="33">
        <v>-62089.64</v>
      </c>
      <c r="E50" s="33">
        <v>-19490.32</v>
      </c>
      <c r="F50" s="33">
        <v>-84925.63</v>
      </c>
      <c r="G50" s="33">
        <v>-122228.49</v>
      </c>
      <c r="H50" s="33">
        <v>-22512.51</v>
      </c>
      <c r="I50" s="33">
        <v>-93309.78</v>
      </c>
      <c r="J50" s="33">
        <v>-70456.27</v>
      </c>
      <c r="K50" s="33">
        <v>-75576.46</v>
      </c>
      <c r="L50" s="33">
        <v>-68288.43</v>
      </c>
      <c r="M50" s="33">
        <v>-28527.66</v>
      </c>
      <c r="N50" s="33">
        <v>-12781.53</v>
      </c>
      <c r="O50" s="31">
        <f t="shared" si="10"/>
        <v>-848381.16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92036.63</v>
      </c>
      <c r="C51" s="33">
        <v>96157.81</v>
      </c>
      <c r="D51" s="33">
        <v>62089.64</v>
      </c>
      <c r="E51" s="33">
        <v>19490.32</v>
      </c>
      <c r="F51" s="33">
        <v>84925.63</v>
      </c>
      <c r="G51" s="33">
        <v>122228.49</v>
      </c>
      <c r="H51" s="33">
        <v>22512.51</v>
      </c>
      <c r="I51" s="33">
        <v>93309.78</v>
      </c>
      <c r="J51" s="33">
        <v>70456.27</v>
      </c>
      <c r="K51" s="33">
        <v>75576.46</v>
      </c>
      <c r="L51" s="33">
        <v>68288.43</v>
      </c>
      <c r="M51" s="33">
        <v>28527.66</v>
      </c>
      <c r="N51" s="33">
        <v>12781.53</v>
      </c>
      <c r="O51" s="31">
        <f t="shared" si="10"/>
        <v>848381.16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1268764.06</v>
      </c>
      <c r="C53" s="34">
        <f aca="true" t="shared" si="13" ref="C53:N53">+C20+C31</f>
        <v>993520.2800000001</v>
      </c>
      <c r="D53" s="34">
        <f t="shared" si="13"/>
        <v>822296.7900000002</v>
      </c>
      <c r="E53" s="34">
        <f t="shared" si="13"/>
        <v>211109.25999999998</v>
      </c>
      <c r="F53" s="34">
        <f t="shared" si="13"/>
        <v>878716.92</v>
      </c>
      <c r="G53" s="34">
        <f t="shared" si="13"/>
        <v>1221997.46</v>
      </c>
      <c r="H53" s="34">
        <f t="shared" si="13"/>
        <v>209627.56999999998</v>
      </c>
      <c r="I53" s="34">
        <f t="shared" si="13"/>
        <v>940381.2900000002</v>
      </c>
      <c r="J53" s="34">
        <f t="shared" si="13"/>
        <v>810758.96</v>
      </c>
      <c r="K53" s="34">
        <f t="shared" si="13"/>
        <v>1096532.38</v>
      </c>
      <c r="L53" s="34">
        <f t="shared" si="13"/>
        <v>1004490.2299999999</v>
      </c>
      <c r="M53" s="34">
        <f t="shared" si="13"/>
        <v>560197.5700000001</v>
      </c>
      <c r="N53" s="34">
        <f t="shared" si="13"/>
        <v>282840.62000000005</v>
      </c>
      <c r="O53" s="34">
        <f>SUM(B53:N53)</f>
        <v>10301233.389999999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1268764.06</v>
      </c>
      <c r="C59" s="42">
        <f t="shared" si="14"/>
        <v>993520.28</v>
      </c>
      <c r="D59" s="42">
        <f t="shared" si="14"/>
        <v>822296.78</v>
      </c>
      <c r="E59" s="42">
        <f t="shared" si="14"/>
        <v>211109.26</v>
      </c>
      <c r="F59" s="42">
        <f t="shared" si="14"/>
        <v>878716.92</v>
      </c>
      <c r="G59" s="42">
        <f t="shared" si="14"/>
        <v>1221997.46</v>
      </c>
      <c r="H59" s="42">
        <f t="shared" si="14"/>
        <v>209627.57</v>
      </c>
      <c r="I59" s="42">
        <f t="shared" si="14"/>
        <v>940381.29</v>
      </c>
      <c r="J59" s="42">
        <f t="shared" si="14"/>
        <v>810758.95</v>
      </c>
      <c r="K59" s="42">
        <f t="shared" si="14"/>
        <v>1096532.38</v>
      </c>
      <c r="L59" s="42">
        <f t="shared" si="14"/>
        <v>1004490.23</v>
      </c>
      <c r="M59" s="42">
        <f t="shared" si="14"/>
        <v>560197.57</v>
      </c>
      <c r="N59" s="42">
        <f t="shared" si="14"/>
        <v>282840.62</v>
      </c>
      <c r="O59" s="34">
        <f t="shared" si="14"/>
        <v>10301233.37</v>
      </c>
      <c r="Q59"/>
    </row>
    <row r="60" spans="1:18" ht="18.75" customHeight="1">
      <c r="A60" s="26" t="s">
        <v>54</v>
      </c>
      <c r="B60" s="42">
        <v>1045033.81</v>
      </c>
      <c r="C60" s="42">
        <v>721952.91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1766986.7200000002</v>
      </c>
      <c r="P60"/>
      <c r="Q60"/>
      <c r="R60" s="41"/>
    </row>
    <row r="61" spans="1:16" ht="18.75" customHeight="1">
      <c r="A61" s="26" t="s">
        <v>55</v>
      </c>
      <c r="B61" s="42">
        <v>223730.25</v>
      </c>
      <c r="C61" s="42">
        <v>271567.37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495297.62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822296.78</v>
      </c>
      <c r="E62" s="43">
        <v>0</v>
      </c>
      <c r="F62" s="43">
        <v>0</v>
      </c>
      <c r="G62" s="43">
        <v>0</v>
      </c>
      <c r="H62" s="42">
        <v>209627.57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1031924.3500000001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211109.26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211109.26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878716.92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878716.92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1221997.46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1221997.46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940381.29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940381.29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810758.95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810758.95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1096532.38</v>
      </c>
      <c r="L68" s="29">
        <v>1004490.23</v>
      </c>
      <c r="M68" s="43">
        <v>0</v>
      </c>
      <c r="N68" s="43">
        <v>0</v>
      </c>
      <c r="O68" s="34">
        <f t="shared" si="15"/>
        <v>2101022.61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560197.57</v>
      </c>
      <c r="N69" s="43">
        <v>0</v>
      </c>
      <c r="O69" s="34">
        <f t="shared" si="15"/>
        <v>560197.57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282840.62</v>
      </c>
      <c r="O70" s="46">
        <f t="shared" si="15"/>
        <v>282840.62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2023-01-23T19:14:40Z</dcterms:modified>
  <cp:category/>
  <cp:version/>
  <cp:contentType/>
  <cp:contentStatus/>
</cp:coreProperties>
</file>