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<sst xmlns="http://schemas.openxmlformats.org/spreadsheetml/2006/main" count="88" uniqueCount="85">
  <si>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</si>
  <si>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</si>
  <si>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</si>
  <si>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</si>
  <si>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</si>
  <si>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</si>
  <si>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</si>
  <si>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</si>
  <si>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</si>
  <si>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</si>
  <si>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</si>
  <si>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</si>
  <si>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</si>
  <si>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</si>
  <si>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</si>
  <si>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</si>
  <si>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</si>
  <si>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</si>
  <si>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</si>
  <si>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</si>
  <si>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</si>
  <si>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</si>
  <si>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</si>
  <si>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</si>
  <si>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</si>
  <si>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</si>
  <si>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</si>
  <si>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</si>
  <si>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</si>
  <si>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</si>
  <si>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</si>
  <si>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</si>
  <si>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</si>
  <si>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</si>
  <si>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</si>
  <si>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</si>
  <si>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</si>
  <si>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</si>
  <si>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</si>
  <si>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</si>
  <si>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</si>
  <si>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</si>
  <si>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</si>
  <si>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</si>
  <si>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</si>
  <si>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</si>
  <si>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</si>
  <si>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</si>
  <si>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</si>
  <si>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</si>
  <si>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</si>
  <si>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</si>
  <si>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</si>
  <si>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</si>
  <si>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</si>
  <si>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</si>
  <si>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</si>
  <si>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</si>
  <si>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</si>
  <si>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</si>
  <si>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</si>
  <si>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</si>
  <si>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</si>
  <si>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</si>
  <si>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</si>
  <si>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</si>
  <si>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</si>
  <si>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</si>
  <si>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</si>
  <si>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</si>
  <si>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</si>
  <si>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</si>
  <si>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</si>
  <si>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</si>
  <si>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</si>
  <si>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</si>
  <si>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</si>
  <si>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</si>
  <si>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</si>
  <si>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</si>
  <si>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</si>
  <si>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</si>
  <si>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</si>
  <si>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</si>
  <si>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16/01/23 - VENCIMENTO 23/01/23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</si>
</sst>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310297</v>
      </c>
      <c r="C7" s="9">
        <f t="shared" si="0"/>
        <v>210585</v>
      </c>
      <c r="D7" s="9">
        <f t="shared" si="0"/>
        <v>219207</v>
      </c>
      <c r="E7" s="9">
        <f t="shared" si="0"/>
        <v>51780</v>
      </c>
      <c r="F7" s="9">
        <f t="shared" si="0"/>
        <v>176520</v>
      </c>
      <c r="G7" s="9">
        <f t="shared" si="0"/>
        <v>296189</v>
      </c>
      <c r="H7" s="9">
        <f t="shared" si="0"/>
        <v>34887</v>
      </c>
      <c r="I7" s="9">
        <f t="shared" si="0"/>
        <v>216934</v>
      </c>
      <c r="J7" s="9">
        <f t="shared" si="0"/>
        <v>183869</v>
      </c>
      <c r="K7" s="9">
        <f t="shared" si="0"/>
        <v>293093</v>
      </c>
      <c r="L7" s="9">
        <f t="shared" si="0"/>
        <v>217032</v>
      </c>
      <c r="M7" s="9">
        <f t="shared" si="0"/>
        <v>105188</v>
      </c>
      <c r="N7" s="9">
        <f t="shared" si="0"/>
        <v>70707</v>
      </c>
      <c r="O7" s="9">
        <f t="shared" si="0"/>
        <v>2386288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11332</v>
      </c>
      <c r="C8" s="11">
        <f t="shared" si="1"/>
        <v>11603</v>
      </c>
      <c r="D8" s="11">
        <f t="shared" si="1"/>
        <v>8698</v>
      </c>
      <c r="E8" s="11">
        <f t="shared" si="1"/>
        <v>1939</v>
      </c>
      <c r="F8" s="11">
        <f t="shared" si="1"/>
        <v>6483</v>
      </c>
      <c r="G8" s="11">
        <f t="shared" si="1"/>
        <v>10104</v>
      </c>
      <c r="H8" s="11">
        <f t="shared" si="1"/>
        <v>1969</v>
      </c>
      <c r="I8" s="11">
        <f t="shared" si="1"/>
        <v>12346</v>
      </c>
      <c r="J8" s="11">
        <f t="shared" si="1"/>
        <v>9268</v>
      </c>
      <c r="K8" s="11">
        <f t="shared" si="1"/>
        <v>7753</v>
      </c>
      <c r="L8" s="11">
        <f t="shared" si="1"/>
        <v>5903</v>
      </c>
      <c r="M8" s="11">
        <f t="shared" si="1"/>
        <v>4692</v>
      </c>
      <c r="N8" s="11">
        <f t="shared" si="1"/>
        <v>3702</v>
      </c>
      <c r="O8" s="11">
        <f t="shared" si="1"/>
        <v>95792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11332</v>
      </c>
      <c r="C9" s="11">
        <v>11603</v>
      </c>
      <c r="D9" s="11">
        <v>8698</v>
      </c>
      <c r="E9" s="11">
        <v>1939</v>
      </c>
      <c r="F9" s="11">
        <v>6483</v>
      </c>
      <c r="G9" s="11">
        <v>10104</v>
      </c>
      <c r="H9" s="11">
        <v>1969</v>
      </c>
      <c r="I9" s="11">
        <v>12345</v>
      </c>
      <c r="J9" s="11">
        <v>9268</v>
      </c>
      <c r="K9" s="11">
        <v>7741</v>
      </c>
      <c r="L9" s="11">
        <v>5903</v>
      </c>
      <c r="M9" s="11">
        <v>4690</v>
      </c>
      <c r="N9" s="11">
        <v>3694</v>
      </c>
      <c r="O9" s="11">
        <f>SUM(B9:N9)</f>
        <v>95769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12</v>
      </c>
      <c r="L10" s="13">
        <v>0</v>
      </c>
      <c r="M10" s="13">
        <v>2</v>
      </c>
      <c r="N10" s="13">
        <v>8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298965</v>
      </c>
      <c r="C11" s="13">
        <v>198982</v>
      </c>
      <c r="D11" s="13">
        <v>210509</v>
      </c>
      <c r="E11" s="13">
        <v>49841</v>
      </c>
      <c r="F11" s="13">
        <v>170037</v>
      </c>
      <c r="G11" s="13">
        <v>286085</v>
      </c>
      <c r="H11" s="13">
        <v>32918</v>
      </c>
      <c r="I11" s="13">
        <v>204588</v>
      </c>
      <c r="J11" s="13">
        <v>174601</v>
      </c>
      <c r="K11" s="13">
        <v>285340</v>
      </c>
      <c r="L11" s="13">
        <v>211129</v>
      </c>
      <c r="M11" s="13">
        <v>100496</v>
      </c>
      <c r="N11" s="13">
        <v>67005</v>
      </c>
      <c r="O11" s="11">
        <f>SUM(B11:N11)</f>
        <v>2290496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22101</v>
      </c>
      <c r="C12" s="13">
        <v>19234</v>
      </c>
      <c r="D12" s="13">
        <v>16164</v>
      </c>
      <c r="E12" s="13">
        <v>5823</v>
      </c>
      <c r="F12" s="13">
        <v>16907</v>
      </c>
      <c r="G12" s="13">
        <v>29621</v>
      </c>
      <c r="H12" s="13">
        <v>3547</v>
      </c>
      <c r="I12" s="13">
        <v>21153</v>
      </c>
      <c r="J12" s="13">
        <v>15353</v>
      </c>
      <c r="K12" s="13">
        <v>20104</v>
      </c>
      <c r="L12" s="13">
        <v>14883</v>
      </c>
      <c r="M12" s="13">
        <v>5223</v>
      </c>
      <c r="N12" s="13">
        <v>3018</v>
      </c>
      <c r="O12" s="11">
        <f>SUM(B12:N12)</f>
        <v>193131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276864</v>
      </c>
      <c r="C13" s="15">
        <f t="shared" si="2"/>
        <v>179748</v>
      </c>
      <c r="D13" s="15">
        <f t="shared" si="2"/>
        <v>194345</v>
      </c>
      <c r="E13" s="15">
        <f t="shared" si="2"/>
        <v>44018</v>
      </c>
      <c r="F13" s="15">
        <f t="shared" si="2"/>
        <v>153130</v>
      </c>
      <c r="G13" s="15">
        <f t="shared" si="2"/>
        <v>256464</v>
      </c>
      <c r="H13" s="15">
        <f t="shared" si="2"/>
        <v>29371</v>
      </c>
      <c r="I13" s="15">
        <f t="shared" si="2"/>
        <v>183435</v>
      </c>
      <c r="J13" s="15">
        <f t="shared" si="2"/>
        <v>159248</v>
      </c>
      <c r="K13" s="15">
        <f t="shared" si="2"/>
        <v>265236</v>
      </c>
      <c r="L13" s="15">
        <f t="shared" si="2"/>
        <v>196246</v>
      </c>
      <c r="M13" s="15">
        <f t="shared" si="2"/>
        <v>95273</v>
      </c>
      <c r="N13" s="15">
        <f t="shared" si="2"/>
        <v>63987</v>
      </c>
      <c r="O13" s="11">
        <f>SUM(B13:N13)</f>
        <v>2097365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1.29786775477292</v>
      </c>
      <c r="C18" s="19">
        <v>1.524312124552208</v>
      </c>
      <c r="D18" s="19">
        <v>1.371828557304913</v>
      </c>
      <c r="E18" s="19">
        <v>0.991838874144709</v>
      </c>
      <c r="F18" s="19">
        <v>1.568103883993743</v>
      </c>
      <c r="G18" s="19">
        <v>1.547919047465634</v>
      </c>
      <c r="H18" s="19">
        <v>1.726771333801231</v>
      </c>
      <c r="I18" s="19">
        <v>1.381334658362142</v>
      </c>
      <c r="J18" s="19">
        <v>1.414261395908741</v>
      </c>
      <c r="K18" s="19">
        <v>1.2038147126649</v>
      </c>
      <c r="L18" s="19">
        <v>1.304115201820782</v>
      </c>
      <c r="M18" s="19">
        <v>1.314022682758892</v>
      </c>
      <c r="N18" s="19">
        <v>1.129810484143598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1314307.08</v>
      </c>
      <c r="C20" s="24">
        <f t="shared" si="3"/>
        <v>1048229.2399999999</v>
      </c>
      <c r="D20" s="24">
        <f t="shared" si="3"/>
        <v>865106.5500000002</v>
      </c>
      <c r="E20" s="24">
        <f t="shared" si="3"/>
        <v>256473.12000000002</v>
      </c>
      <c r="F20" s="24">
        <f t="shared" si="3"/>
        <v>909900.7999999999</v>
      </c>
      <c r="G20" s="24">
        <f t="shared" si="3"/>
        <v>1262070.45</v>
      </c>
      <c r="H20" s="24">
        <f t="shared" si="3"/>
        <v>219845.57</v>
      </c>
      <c r="I20" s="24">
        <f t="shared" si="3"/>
        <v>993305.75</v>
      </c>
      <c r="J20" s="24">
        <f t="shared" si="3"/>
        <v>850808.1399999999</v>
      </c>
      <c r="K20" s="24">
        <f t="shared" si="3"/>
        <v>1113786.9000000001</v>
      </c>
      <c r="L20" s="24">
        <f t="shared" si="3"/>
        <v>1022938.2</v>
      </c>
      <c r="M20" s="24">
        <f t="shared" si="3"/>
        <v>577534.92</v>
      </c>
      <c r="N20" s="24">
        <f t="shared" si="3"/>
        <v>298256.10000000003</v>
      </c>
      <c r="O20" s="24">
        <f>O21+O22+O23+O24+O25+O26+O27+O28+O29</f>
        <v>10732562.82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911156.11</v>
      </c>
      <c r="C21" s="28">
        <f t="shared" si="4"/>
        <v>638809.6</v>
      </c>
      <c r="D21" s="28">
        <f t="shared" si="4"/>
        <v>583178.3</v>
      </c>
      <c r="E21" s="28">
        <f t="shared" si="4"/>
        <v>235334.92</v>
      </c>
      <c r="F21" s="28">
        <f t="shared" si="4"/>
        <v>544317.07</v>
      </c>
      <c r="G21" s="28">
        <f t="shared" si="4"/>
        <v>751490.73</v>
      </c>
      <c r="H21" s="28">
        <f t="shared" si="4"/>
        <v>118842.57</v>
      </c>
      <c r="I21" s="28">
        <f t="shared" si="4"/>
        <v>653426.9</v>
      </c>
      <c r="J21" s="28">
        <f t="shared" si="4"/>
        <v>557049.52</v>
      </c>
      <c r="K21" s="28">
        <f t="shared" si="4"/>
        <v>839330.42</v>
      </c>
      <c r="L21" s="28">
        <f t="shared" si="4"/>
        <v>707676.24</v>
      </c>
      <c r="M21" s="28">
        <f t="shared" si="4"/>
        <v>395780.37</v>
      </c>
      <c r="N21" s="28">
        <f t="shared" si="4"/>
        <v>240311.88</v>
      </c>
      <c r="O21" s="28">
        <f aca="true" t="shared" si="5" ref="O21:O29">SUM(B21:N21)</f>
        <v>7176704.629999999</v>
      </c>
    </row>
    <row r="22" spans="1:23" ht="18.75" customHeight="1">
      <c r="A22" s="26" t="s">
        <v>33</v>
      </c>
      <c r="B22" s="28">
        <f>IF(B18&lt;&gt;0,ROUND((B18-1)*B21,2),0)</f>
        <v>271404.02</v>
      </c>
      <c r="C22" s="28">
        <f aca="true" t="shared" si="6" ref="C22:N22">IF(C18&lt;&gt;0,ROUND((C18-1)*C21,2),0)</f>
        <v>334935.62</v>
      </c>
      <c r="D22" s="28">
        <f t="shared" si="6"/>
        <v>216842.35</v>
      </c>
      <c r="E22" s="28">
        <f t="shared" si="6"/>
        <v>-1920.6</v>
      </c>
      <c r="F22" s="28">
        <f t="shared" si="6"/>
        <v>309228.64</v>
      </c>
      <c r="G22" s="28">
        <f t="shared" si="6"/>
        <v>411756.08</v>
      </c>
      <c r="H22" s="28">
        <f t="shared" si="6"/>
        <v>86371.37</v>
      </c>
      <c r="I22" s="28">
        <f t="shared" si="6"/>
        <v>249174.32</v>
      </c>
      <c r="J22" s="28">
        <f t="shared" si="6"/>
        <v>230764.11</v>
      </c>
      <c r="K22" s="28">
        <f t="shared" si="6"/>
        <v>171067.89</v>
      </c>
      <c r="L22" s="28">
        <f t="shared" si="6"/>
        <v>215215.1</v>
      </c>
      <c r="M22" s="28">
        <f t="shared" si="6"/>
        <v>124284.01</v>
      </c>
      <c r="N22" s="28">
        <f t="shared" si="6"/>
        <v>31195</v>
      </c>
      <c r="O22" s="28">
        <f t="shared" si="5"/>
        <v>2650317.91</v>
      </c>
      <c r="W22" s="51"/>
    </row>
    <row r="23" spans="1:15" ht="18.75" customHeight="1">
      <c r="A23" s="26" t="s">
        <v>34</v>
      </c>
      <c r="B23" s="28">
        <v>66390.34</v>
      </c>
      <c r="C23" s="28">
        <v>45457.62</v>
      </c>
      <c r="D23" s="28">
        <v>32288.88</v>
      </c>
      <c r="E23" s="28">
        <v>12033.79</v>
      </c>
      <c r="F23" s="28">
        <v>35873.72</v>
      </c>
      <c r="G23" s="28">
        <v>53122.14</v>
      </c>
      <c r="H23" s="28">
        <v>6177.92</v>
      </c>
      <c r="I23" s="28">
        <v>44678.41</v>
      </c>
      <c r="J23" s="28">
        <v>39134.04</v>
      </c>
      <c r="K23" s="28">
        <v>58837.35</v>
      </c>
      <c r="L23" s="28">
        <v>55772.65</v>
      </c>
      <c r="M23" s="28">
        <v>25817.59</v>
      </c>
      <c r="N23" s="28">
        <v>16008.18</v>
      </c>
      <c r="O23" s="28">
        <f t="shared" si="5"/>
        <v>491592.63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1086.37</v>
      </c>
      <c r="C26" s="28">
        <v>888.38</v>
      </c>
      <c r="D26" s="28">
        <v>721.64</v>
      </c>
      <c r="E26" s="28">
        <v>213.63</v>
      </c>
      <c r="F26" s="28">
        <v>765.93</v>
      </c>
      <c r="G26" s="28">
        <v>1057.72</v>
      </c>
      <c r="H26" s="28">
        <v>182.36</v>
      </c>
      <c r="I26" s="28">
        <v>825.85</v>
      </c>
      <c r="J26" s="28">
        <v>713.83</v>
      </c>
      <c r="K26" s="28">
        <v>930.06</v>
      </c>
      <c r="L26" s="28">
        <v>851.9</v>
      </c>
      <c r="M26" s="28">
        <v>474.15</v>
      </c>
      <c r="N26" s="28">
        <v>250.12</v>
      </c>
      <c r="O26" s="28">
        <f t="shared" si="5"/>
        <v>8961.94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-55901.72</v>
      </c>
      <c r="C31" s="28">
        <f aca="true" t="shared" si="7" ref="C31:O31">+C32+C34+C47+C48+C49+C54-C55</f>
        <v>-55993.13</v>
      </c>
      <c r="D31" s="28">
        <f t="shared" si="7"/>
        <v>-42283.99</v>
      </c>
      <c r="E31" s="28">
        <f t="shared" si="7"/>
        <v>-9719.5</v>
      </c>
      <c r="F31" s="28">
        <f t="shared" si="7"/>
        <v>-32784.26</v>
      </c>
      <c r="G31" s="28">
        <f t="shared" si="7"/>
        <v>-50339.159999999996</v>
      </c>
      <c r="H31" s="28">
        <f t="shared" si="7"/>
        <v>-9677.66</v>
      </c>
      <c r="I31" s="28">
        <f t="shared" si="7"/>
        <v>-58910.26</v>
      </c>
      <c r="J31" s="28">
        <f t="shared" si="7"/>
        <v>-44748.53</v>
      </c>
      <c r="K31" s="28">
        <f t="shared" si="7"/>
        <v>-39232.12</v>
      </c>
      <c r="L31" s="28">
        <f t="shared" si="7"/>
        <v>-30710.32</v>
      </c>
      <c r="M31" s="28">
        <f t="shared" si="7"/>
        <v>-23272.56</v>
      </c>
      <c r="N31" s="28">
        <f t="shared" si="7"/>
        <v>-17644.33</v>
      </c>
      <c r="O31" s="28">
        <f t="shared" si="7"/>
        <v>-471217.5400000001</v>
      </c>
    </row>
    <row r="32" spans="1:15" ht="18.75" customHeight="1">
      <c r="A32" s="26" t="s">
        <v>38</v>
      </c>
      <c r="B32" s="29">
        <f>+B33</f>
        <v>-49860.8</v>
      </c>
      <c r="C32" s="29">
        <f>+C33</f>
        <v>-51053.2</v>
      </c>
      <c r="D32" s="29">
        <f aca="true" t="shared" si="8" ref="D32:O32">+D33</f>
        <v>-38271.2</v>
      </c>
      <c r="E32" s="29">
        <f t="shared" si="8"/>
        <v>-8531.6</v>
      </c>
      <c r="F32" s="29">
        <f t="shared" si="8"/>
        <v>-28525.2</v>
      </c>
      <c r="G32" s="29">
        <f t="shared" si="8"/>
        <v>-44457.6</v>
      </c>
      <c r="H32" s="29">
        <f t="shared" si="8"/>
        <v>-8663.6</v>
      </c>
      <c r="I32" s="29">
        <f t="shared" si="8"/>
        <v>-54318</v>
      </c>
      <c r="J32" s="29">
        <f t="shared" si="8"/>
        <v>-40779.2</v>
      </c>
      <c r="K32" s="29">
        <f t="shared" si="8"/>
        <v>-34060.4</v>
      </c>
      <c r="L32" s="29">
        <f t="shared" si="8"/>
        <v>-25973.2</v>
      </c>
      <c r="M32" s="29">
        <f t="shared" si="8"/>
        <v>-20636</v>
      </c>
      <c r="N32" s="29">
        <f t="shared" si="8"/>
        <v>-16253.6</v>
      </c>
      <c r="O32" s="29">
        <f t="shared" si="8"/>
        <v>-421383.6000000001</v>
      </c>
    </row>
    <row r="33" spans="1:26" ht="18.75" customHeight="1">
      <c r="A33" s="27" t="s">
        <v>39</v>
      </c>
      <c r="B33" s="16">
        <f>ROUND((-B9)*$G$3,2)</f>
        <v>-49860.8</v>
      </c>
      <c r="C33" s="16">
        <f aca="true" t="shared" si="9" ref="C33:N33">ROUND((-C9)*$G$3,2)</f>
        <v>-51053.2</v>
      </c>
      <c r="D33" s="16">
        <f t="shared" si="9"/>
        <v>-38271.2</v>
      </c>
      <c r="E33" s="16">
        <f t="shared" si="9"/>
        <v>-8531.6</v>
      </c>
      <c r="F33" s="16">
        <f t="shared" si="9"/>
        <v>-28525.2</v>
      </c>
      <c r="G33" s="16">
        <f t="shared" si="9"/>
        <v>-44457.6</v>
      </c>
      <c r="H33" s="16">
        <f t="shared" si="9"/>
        <v>-8663.6</v>
      </c>
      <c r="I33" s="16">
        <f t="shared" si="9"/>
        <v>-54318</v>
      </c>
      <c r="J33" s="16">
        <f t="shared" si="9"/>
        <v>-40779.2</v>
      </c>
      <c r="K33" s="16">
        <f t="shared" si="9"/>
        <v>-34060.4</v>
      </c>
      <c r="L33" s="16">
        <f t="shared" si="9"/>
        <v>-25973.2</v>
      </c>
      <c r="M33" s="16">
        <f t="shared" si="9"/>
        <v>-20636</v>
      </c>
      <c r="N33" s="16">
        <f t="shared" si="9"/>
        <v>-16253.6</v>
      </c>
      <c r="O33" s="30">
        <f aca="true" t="shared" si="10" ref="O33:O55">SUM(B33:N33)</f>
        <v>-421383.6000000001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-6040.92</v>
      </c>
      <c r="C34" s="29">
        <f aca="true" t="shared" si="11" ref="C34:O34">SUM(C35:C45)</f>
        <v>-4939.93</v>
      </c>
      <c r="D34" s="29">
        <f t="shared" si="11"/>
        <v>-4012.79</v>
      </c>
      <c r="E34" s="29">
        <f t="shared" si="11"/>
        <v>-1187.9</v>
      </c>
      <c r="F34" s="29">
        <f t="shared" si="11"/>
        <v>-4259.06</v>
      </c>
      <c r="G34" s="29">
        <f t="shared" si="11"/>
        <v>-5881.56</v>
      </c>
      <c r="H34" s="29">
        <f t="shared" si="11"/>
        <v>-1014.06</v>
      </c>
      <c r="I34" s="29">
        <f t="shared" si="11"/>
        <v>-4592.26</v>
      </c>
      <c r="J34" s="29">
        <f t="shared" si="11"/>
        <v>-3969.33</v>
      </c>
      <c r="K34" s="29">
        <f t="shared" si="11"/>
        <v>-5171.72</v>
      </c>
      <c r="L34" s="29">
        <f t="shared" si="11"/>
        <v>-4737.12</v>
      </c>
      <c r="M34" s="29">
        <f t="shared" si="11"/>
        <v>-2636.56</v>
      </c>
      <c r="N34" s="29">
        <f t="shared" si="11"/>
        <v>-1390.73</v>
      </c>
      <c r="O34" s="29">
        <f t="shared" si="11"/>
        <v>-49833.94000000001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-6040.92</v>
      </c>
      <c r="C43" s="31">
        <v>-4939.93</v>
      </c>
      <c r="D43" s="31">
        <v>-4012.79</v>
      </c>
      <c r="E43" s="31">
        <v>-1187.9</v>
      </c>
      <c r="F43" s="31">
        <v>-4259.06</v>
      </c>
      <c r="G43" s="31">
        <v>-5881.56</v>
      </c>
      <c r="H43" s="31">
        <v>-1014.06</v>
      </c>
      <c r="I43" s="31">
        <v>-4592.26</v>
      </c>
      <c r="J43" s="31">
        <v>-3969.33</v>
      </c>
      <c r="K43" s="31">
        <v>-5171.72</v>
      </c>
      <c r="L43" s="31">
        <v>-4737.12</v>
      </c>
      <c r="M43" s="31">
        <v>-2636.56</v>
      </c>
      <c r="N43" s="31">
        <v>-1390.73</v>
      </c>
      <c r="O43" s="31">
        <f>SUM(B43:N43)</f>
        <v>-49833.94000000001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-89380.86</v>
      </c>
      <c r="C50" s="33">
        <v>-93583.03</v>
      </c>
      <c r="D50" s="33">
        <v>-61500.79</v>
      </c>
      <c r="E50" s="33">
        <v>-27851.99</v>
      </c>
      <c r="F50" s="33">
        <v>-84553.6</v>
      </c>
      <c r="G50" s="33">
        <v>-122047.41</v>
      </c>
      <c r="H50" s="33">
        <v>-21496.24</v>
      </c>
      <c r="I50" s="33">
        <v>-92880.71</v>
      </c>
      <c r="J50" s="33">
        <v>-68844.39</v>
      </c>
      <c r="K50" s="33">
        <v>-73604.76</v>
      </c>
      <c r="L50" s="33">
        <v>-67361.95</v>
      </c>
      <c r="M50" s="33">
        <v>-27244.21</v>
      </c>
      <c r="N50" s="33">
        <v>-12369.88</v>
      </c>
      <c r="O50" s="31">
        <f t="shared" si="10"/>
        <v>-842719.82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89380.86</v>
      </c>
      <c r="C51" s="33">
        <v>93583.03</v>
      </c>
      <c r="D51" s="33">
        <v>61500.79</v>
      </c>
      <c r="E51" s="33">
        <v>27851.99</v>
      </c>
      <c r="F51" s="33">
        <v>84553.6</v>
      </c>
      <c r="G51" s="33">
        <v>122047.41</v>
      </c>
      <c r="H51" s="33">
        <v>21496.24</v>
      </c>
      <c r="I51" s="33">
        <v>92880.71</v>
      </c>
      <c r="J51" s="33">
        <v>68844.39</v>
      </c>
      <c r="K51" s="33">
        <v>73604.76</v>
      </c>
      <c r="L51" s="33">
        <v>67361.95</v>
      </c>
      <c r="M51" s="33">
        <v>27244.21</v>
      </c>
      <c r="N51" s="33">
        <v>12369.88</v>
      </c>
      <c r="O51" s="31">
        <f t="shared" si="10"/>
        <v>842719.82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1258405.36</v>
      </c>
      <c r="C53" s="34">
        <f aca="true" t="shared" si="13" ref="C53:N53">+C20+C31</f>
        <v>992236.1099999999</v>
      </c>
      <c r="D53" s="34">
        <f t="shared" si="13"/>
        <v>822822.5600000002</v>
      </c>
      <c r="E53" s="34">
        <f t="shared" si="13"/>
        <v>246753.62000000002</v>
      </c>
      <c r="F53" s="34">
        <f t="shared" si="13"/>
        <v>877116.5399999999</v>
      </c>
      <c r="G53" s="34">
        <f t="shared" si="13"/>
        <v>1211731.29</v>
      </c>
      <c r="H53" s="34">
        <f t="shared" si="13"/>
        <v>210167.91</v>
      </c>
      <c r="I53" s="34">
        <f t="shared" si="13"/>
        <v>934395.49</v>
      </c>
      <c r="J53" s="34">
        <f t="shared" si="13"/>
        <v>806059.6099999999</v>
      </c>
      <c r="K53" s="34">
        <f t="shared" si="13"/>
        <v>1074554.78</v>
      </c>
      <c r="L53" s="34">
        <f t="shared" si="13"/>
        <v>992227.88</v>
      </c>
      <c r="M53" s="34">
        <f t="shared" si="13"/>
        <v>554262.36</v>
      </c>
      <c r="N53" s="34">
        <f t="shared" si="13"/>
        <v>280611.77</v>
      </c>
      <c r="O53" s="34">
        <f>SUM(B53:N53)</f>
        <v>10261345.28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1258405.37</v>
      </c>
      <c r="C59" s="42">
        <f t="shared" si="14"/>
        <v>992236.1000000001</v>
      </c>
      <c r="D59" s="42">
        <f t="shared" si="14"/>
        <v>822822.56</v>
      </c>
      <c r="E59" s="42">
        <f t="shared" si="14"/>
        <v>246753.62</v>
      </c>
      <c r="F59" s="42">
        <f t="shared" si="14"/>
        <v>877116.54</v>
      </c>
      <c r="G59" s="42">
        <f t="shared" si="14"/>
        <v>1211731.3</v>
      </c>
      <c r="H59" s="42">
        <f t="shared" si="14"/>
        <v>210167.91</v>
      </c>
      <c r="I59" s="42">
        <f t="shared" si="14"/>
        <v>934395.49</v>
      </c>
      <c r="J59" s="42">
        <f t="shared" si="14"/>
        <v>806059.62</v>
      </c>
      <c r="K59" s="42">
        <f t="shared" si="14"/>
        <v>1074554.78</v>
      </c>
      <c r="L59" s="42">
        <f t="shared" si="14"/>
        <v>992227.89</v>
      </c>
      <c r="M59" s="42">
        <f t="shared" si="14"/>
        <v>554262.36</v>
      </c>
      <c r="N59" s="42">
        <f t="shared" si="14"/>
        <v>280611.77</v>
      </c>
      <c r="O59" s="34">
        <f t="shared" si="14"/>
        <v>10261345.309999999</v>
      </c>
      <c r="Q59"/>
    </row>
    <row r="60" spans="1:18" ht="18.75" customHeight="1">
      <c r="A60" s="26" t="s">
        <v>54</v>
      </c>
      <c r="B60" s="42">
        <v>1036591.48</v>
      </c>
      <c r="C60" s="42">
        <v>721028.3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1757619.78</v>
      </c>
      <c r="P60"/>
      <c r="Q60"/>
      <c r="R60" s="41"/>
    </row>
    <row r="61" spans="1:16" ht="18.75" customHeight="1">
      <c r="A61" s="26" t="s">
        <v>55</v>
      </c>
      <c r="B61" s="42">
        <v>221813.89</v>
      </c>
      <c r="C61" s="42">
        <v>271207.8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493021.69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822822.56</v>
      </c>
      <c r="E62" s="43">
        <v>0</v>
      </c>
      <c r="F62" s="43">
        <v>0</v>
      </c>
      <c r="G62" s="43">
        <v>0</v>
      </c>
      <c r="H62" s="42">
        <v>210167.91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1032990.4700000001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246753.62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246753.62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877116.54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877116.54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1211731.3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1211731.3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934395.49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934395.49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806059.62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806059.62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1074554.78</v>
      </c>
      <c r="L68" s="29">
        <v>992227.89</v>
      </c>
      <c r="M68" s="43">
        <v>0</v>
      </c>
      <c r="N68" s="43">
        <v>0</v>
      </c>
      <c r="O68" s="34">
        <f t="shared" si="15"/>
        <v>2066782.67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554262.36</v>
      </c>
      <c r="N69" s="43">
        <v>0</v>
      </c>
      <c r="O69" s="34">
        <f t="shared" si="15"/>
        <v>554262.36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280611.77</v>
      </c>
      <c r="O70" s="46">
        <f t="shared" si="15"/>
        <v>280611.77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2023-01-20T19:45:23Z</dcterms:modified>
  <cp:category/>
  <cp:version/>
  <cp:contentType/>
  <cp:contentStatus/>
</cp:coreProperties>
</file>