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<sst xmlns="http://schemas.openxmlformats.org/spreadsheetml/2006/main" count="88" uniqueCount="85">
  <si>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</si>
  <si>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</si>
  <si>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</si>
  <si>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</si>
  <si>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</si>
  <si>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</si>
  <si>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</si>
  <si>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</si>
  <si>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</si>
  <si>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</si>
  <si>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</si>
  <si>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</si>
  <si>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</si>
  <si>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</si>
  <si>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</si>
  <si>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</si>
  <si>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</si>
  <si>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</si>
  <si>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</si>
  <si>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</si>
  <si>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</si>
  <si>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</si>
  <si>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</si>
  <si>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</si>
  <si>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</si>
  <si>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</si>
  <si>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</si>
  <si>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</si>
  <si>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</si>
  <si>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</si>
  <si>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</si>
  <si>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</si>
  <si>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</si>
  <si>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</si>
  <si>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</si>
  <si>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</si>
  <si>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</si>
  <si>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</si>
  <si>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</si>
  <si>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</si>
  <si>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</si>
  <si>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</si>
  <si>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</si>
  <si>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</si>
  <si>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</si>
  <si>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</si>
  <si>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</si>
  <si>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</si>
  <si>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</si>
  <si>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</si>
  <si>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</si>
  <si>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</si>
  <si>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</si>
  <si>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</si>
  <si>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</si>
  <si>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</si>
  <si>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</si>
  <si>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</si>
  <si>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</si>
  <si>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</si>
  <si>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</si>
  <si>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</si>
  <si>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</si>
  <si>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</si>
  <si>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</si>
  <si>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</si>
  <si>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</si>
  <si>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</si>
  <si>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</si>
  <si>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</si>
  <si>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</si>
  <si>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</si>
  <si>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</si>
  <si>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</si>
  <si>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</si>
  <si>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</si>
  <si>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</si>
  <si>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</si>
  <si>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</si>
  <si>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</si>
  <si>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</si>
  <si>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</si>
  <si>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</si>
  <si>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</si>
  <si>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15/01/23 - VENCIMENTO 20/01/23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</si>
</sst>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129132</v>
      </c>
      <c r="C7" s="9">
        <f t="shared" si="0"/>
        <v>53679</v>
      </c>
      <c r="D7" s="9">
        <f t="shared" si="0"/>
        <v>94711</v>
      </c>
      <c r="E7" s="9">
        <f t="shared" si="0"/>
        <v>20907</v>
      </c>
      <c r="F7" s="9">
        <f t="shared" si="0"/>
        <v>67728</v>
      </c>
      <c r="G7" s="9">
        <f t="shared" si="0"/>
        <v>104313</v>
      </c>
      <c r="H7" s="9">
        <f t="shared" si="0"/>
        <v>12623</v>
      </c>
      <c r="I7" s="9">
        <f t="shared" si="0"/>
        <v>65042</v>
      </c>
      <c r="J7" s="9">
        <f t="shared" si="0"/>
        <v>74768</v>
      </c>
      <c r="K7" s="9">
        <f t="shared" si="0"/>
        <v>125958</v>
      </c>
      <c r="L7" s="9">
        <f t="shared" si="0"/>
        <v>96176</v>
      </c>
      <c r="M7" s="9">
        <f t="shared" si="0"/>
        <v>38635</v>
      </c>
      <c r="N7" s="9">
        <f t="shared" si="0"/>
        <v>22421</v>
      </c>
      <c r="O7" s="9">
        <f t="shared" si="0"/>
        <v>906093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7074</v>
      </c>
      <c r="C8" s="11">
        <f t="shared" si="1"/>
        <v>4320</v>
      </c>
      <c r="D8" s="11">
        <f t="shared" si="1"/>
        <v>5087</v>
      </c>
      <c r="E8" s="11">
        <f t="shared" si="1"/>
        <v>855</v>
      </c>
      <c r="F8" s="11">
        <f t="shared" si="1"/>
        <v>3497</v>
      </c>
      <c r="G8" s="11">
        <f t="shared" si="1"/>
        <v>5157</v>
      </c>
      <c r="H8" s="11">
        <f t="shared" si="1"/>
        <v>869</v>
      </c>
      <c r="I8" s="11">
        <f t="shared" si="1"/>
        <v>5189</v>
      </c>
      <c r="J8" s="11">
        <f t="shared" si="1"/>
        <v>4726</v>
      </c>
      <c r="K8" s="11">
        <f t="shared" si="1"/>
        <v>5235</v>
      </c>
      <c r="L8" s="11">
        <f t="shared" si="1"/>
        <v>3740</v>
      </c>
      <c r="M8" s="11">
        <f t="shared" si="1"/>
        <v>2157</v>
      </c>
      <c r="N8" s="11">
        <f t="shared" si="1"/>
        <v>1409</v>
      </c>
      <c r="O8" s="11">
        <f t="shared" si="1"/>
        <v>49315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7074</v>
      </c>
      <c r="C9" s="11">
        <v>4320</v>
      </c>
      <c r="D9" s="11">
        <v>5087</v>
      </c>
      <c r="E9" s="11">
        <v>855</v>
      </c>
      <c r="F9" s="11">
        <v>3497</v>
      </c>
      <c r="G9" s="11">
        <v>5157</v>
      </c>
      <c r="H9" s="11">
        <v>869</v>
      </c>
      <c r="I9" s="11">
        <v>5188</v>
      </c>
      <c r="J9" s="11">
        <v>4726</v>
      </c>
      <c r="K9" s="11">
        <v>5230</v>
      </c>
      <c r="L9" s="11">
        <v>3740</v>
      </c>
      <c r="M9" s="11">
        <v>2157</v>
      </c>
      <c r="N9" s="11">
        <v>1405</v>
      </c>
      <c r="O9" s="11">
        <f>SUM(B9:N9)</f>
        <v>49305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5</v>
      </c>
      <c r="L10" s="13">
        <v>0</v>
      </c>
      <c r="M10" s="13">
        <v>0</v>
      </c>
      <c r="N10" s="13">
        <v>4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122058</v>
      </c>
      <c r="C11" s="13">
        <v>49359</v>
      </c>
      <c r="D11" s="13">
        <v>89624</v>
      </c>
      <c r="E11" s="13">
        <v>20052</v>
      </c>
      <c r="F11" s="13">
        <v>64231</v>
      </c>
      <c r="G11" s="13">
        <v>99156</v>
      </c>
      <c r="H11" s="13">
        <v>11754</v>
      </c>
      <c r="I11" s="13">
        <v>59853</v>
      </c>
      <c r="J11" s="13">
        <v>70042</v>
      </c>
      <c r="K11" s="13">
        <v>120723</v>
      </c>
      <c r="L11" s="13">
        <v>92436</v>
      </c>
      <c r="M11" s="13">
        <v>36478</v>
      </c>
      <c r="N11" s="13">
        <v>21012</v>
      </c>
      <c r="O11" s="11">
        <f>SUM(B11:N11)</f>
        <v>856778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11378</v>
      </c>
      <c r="C12" s="13">
        <v>6013</v>
      </c>
      <c r="D12" s="13">
        <v>8726</v>
      </c>
      <c r="E12" s="13">
        <v>2565</v>
      </c>
      <c r="F12" s="13">
        <v>7550</v>
      </c>
      <c r="G12" s="13">
        <v>12670</v>
      </c>
      <c r="H12" s="13">
        <v>1569</v>
      </c>
      <c r="I12" s="13">
        <v>7664</v>
      </c>
      <c r="J12" s="13">
        <v>7955</v>
      </c>
      <c r="K12" s="13">
        <v>9678</v>
      </c>
      <c r="L12" s="13">
        <v>7127</v>
      </c>
      <c r="M12" s="13">
        <v>2326</v>
      </c>
      <c r="N12" s="13">
        <v>1132</v>
      </c>
      <c r="O12" s="11">
        <f>SUM(B12:N12)</f>
        <v>86353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110680</v>
      </c>
      <c r="C13" s="15">
        <f t="shared" si="2"/>
        <v>43346</v>
      </c>
      <c r="D13" s="15">
        <f t="shared" si="2"/>
        <v>80898</v>
      </c>
      <c r="E13" s="15">
        <f t="shared" si="2"/>
        <v>17487</v>
      </c>
      <c r="F13" s="15">
        <f t="shared" si="2"/>
        <v>56681</v>
      </c>
      <c r="G13" s="15">
        <f t="shared" si="2"/>
        <v>86486</v>
      </c>
      <c r="H13" s="15">
        <f t="shared" si="2"/>
        <v>10185</v>
      </c>
      <c r="I13" s="15">
        <f t="shared" si="2"/>
        <v>52189</v>
      </c>
      <c r="J13" s="15">
        <f t="shared" si="2"/>
        <v>62087</v>
      </c>
      <c r="K13" s="15">
        <f t="shared" si="2"/>
        <v>111045</v>
      </c>
      <c r="L13" s="15">
        <f t="shared" si="2"/>
        <v>85309</v>
      </c>
      <c r="M13" s="15">
        <f t="shared" si="2"/>
        <v>34152</v>
      </c>
      <c r="N13" s="15">
        <f t="shared" si="2"/>
        <v>19880</v>
      </c>
      <c r="O13" s="11">
        <f>SUM(B13:N13)</f>
        <v>770425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1.243133073363989</v>
      </c>
      <c r="C18" s="19">
        <v>1.399138484305121</v>
      </c>
      <c r="D18" s="19">
        <v>1.337632576183909</v>
      </c>
      <c r="E18" s="19">
        <v>0.979788428708171</v>
      </c>
      <c r="F18" s="19">
        <v>1.65553707474489</v>
      </c>
      <c r="G18" s="19">
        <v>1.506988841918994</v>
      </c>
      <c r="H18" s="19">
        <v>1.670939849846034</v>
      </c>
      <c r="I18" s="19">
        <v>1.396258519063133</v>
      </c>
      <c r="J18" s="19">
        <v>1.392206079843376</v>
      </c>
      <c r="K18" s="19">
        <v>1.173164868753706</v>
      </c>
      <c r="L18" s="19">
        <v>1.218987181247373</v>
      </c>
      <c r="M18" s="19">
        <v>1.281899300475964</v>
      </c>
      <c r="N18" s="19">
        <v>1.09356495841151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564376.7200000001</v>
      </c>
      <c r="C20" s="24">
        <f t="shared" si="3"/>
        <v>275891.85</v>
      </c>
      <c r="D20" s="24">
        <f t="shared" si="3"/>
        <v>386936.52999999997</v>
      </c>
      <c r="E20" s="24">
        <f t="shared" si="3"/>
        <v>110351.23999999999</v>
      </c>
      <c r="F20" s="24">
        <f t="shared" si="3"/>
        <v>381894.04000000004</v>
      </c>
      <c r="G20" s="24">
        <f t="shared" si="3"/>
        <v>470705.62999999995</v>
      </c>
      <c r="H20" s="24">
        <f t="shared" si="3"/>
        <v>83251.04999999999</v>
      </c>
      <c r="I20" s="24">
        <f t="shared" si="3"/>
        <v>341519.70999999996</v>
      </c>
      <c r="J20" s="24">
        <f t="shared" si="3"/>
        <v>358860.50000000006</v>
      </c>
      <c r="K20" s="24">
        <f t="shared" si="3"/>
        <v>496683.35000000003</v>
      </c>
      <c r="L20" s="24">
        <f t="shared" si="3"/>
        <v>453211.29</v>
      </c>
      <c r="M20" s="24">
        <f t="shared" si="3"/>
        <v>232236.29999999996</v>
      </c>
      <c r="N20" s="24">
        <f t="shared" si="3"/>
        <v>101268.79000000001</v>
      </c>
      <c r="O20" s="24">
        <f>O21+O22+O23+O24+O25+O26+O27+O28+O29</f>
        <v>4257186.999999999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379183.2</v>
      </c>
      <c r="C21" s="28">
        <f t="shared" si="4"/>
        <v>162835.25</v>
      </c>
      <c r="D21" s="28">
        <f t="shared" si="4"/>
        <v>251969.14</v>
      </c>
      <c r="E21" s="28">
        <f t="shared" si="4"/>
        <v>95020.22</v>
      </c>
      <c r="F21" s="28">
        <f t="shared" si="4"/>
        <v>208846.06</v>
      </c>
      <c r="G21" s="28">
        <f t="shared" si="4"/>
        <v>264662.94</v>
      </c>
      <c r="H21" s="28">
        <f t="shared" si="4"/>
        <v>43000.25</v>
      </c>
      <c r="I21" s="28">
        <f t="shared" si="4"/>
        <v>195913.01</v>
      </c>
      <c r="J21" s="28">
        <f t="shared" si="4"/>
        <v>226517.13</v>
      </c>
      <c r="K21" s="28">
        <f t="shared" si="4"/>
        <v>360705.92</v>
      </c>
      <c r="L21" s="28">
        <f t="shared" si="4"/>
        <v>313601.08</v>
      </c>
      <c r="M21" s="28">
        <f t="shared" si="4"/>
        <v>145368.05</v>
      </c>
      <c r="N21" s="28">
        <f t="shared" si="4"/>
        <v>76202.25</v>
      </c>
      <c r="O21" s="28">
        <f aca="true" t="shared" si="5" ref="O21:O29">SUM(B21:N21)</f>
        <v>2723824.4999999995</v>
      </c>
    </row>
    <row r="22" spans="1:23" ht="18.75" customHeight="1">
      <c r="A22" s="26" t="s">
        <v>33</v>
      </c>
      <c r="B22" s="28">
        <f>IF(B18&lt;&gt;0,ROUND((B18-1)*B21,2),0)</f>
        <v>92191.98</v>
      </c>
      <c r="C22" s="28">
        <f aca="true" t="shared" si="6" ref="C22:N22">IF(C18&lt;&gt;0,ROUND((C18-1)*C21,2),0)</f>
        <v>64993.81</v>
      </c>
      <c r="D22" s="28">
        <f t="shared" si="6"/>
        <v>85072.99</v>
      </c>
      <c r="E22" s="28">
        <f t="shared" si="6"/>
        <v>-1920.51</v>
      </c>
      <c r="F22" s="28">
        <f t="shared" si="6"/>
        <v>136906.34</v>
      </c>
      <c r="G22" s="28">
        <f t="shared" si="6"/>
        <v>134181.16</v>
      </c>
      <c r="H22" s="28">
        <f t="shared" si="6"/>
        <v>28850.58</v>
      </c>
      <c r="I22" s="28">
        <f t="shared" si="6"/>
        <v>77632.2</v>
      </c>
      <c r="J22" s="28">
        <f t="shared" si="6"/>
        <v>88841.4</v>
      </c>
      <c r="K22" s="28">
        <f t="shared" si="6"/>
        <v>62461.59</v>
      </c>
      <c r="L22" s="28">
        <f t="shared" si="6"/>
        <v>68674.62</v>
      </c>
      <c r="M22" s="28">
        <f t="shared" si="6"/>
        <v>40979.15</v>
      </c>
      <c r="N22" s="28">
        <f t="shared" si="6"/>
        <v>7129.86</v>
      </c>
      <c r="O22" s="28">
        <f t="shared" si="5"/>
        <v>885995.1699999999</v>
      </c>
      <c r="W22" s="51"/>
    </row>
    <row r="23" spans="1:15" ht="18.75" customHeight="1">
      <c r="A23" s="26" t="s">
        <v>34</v>
      </c>
      <c r="B23" s="28">
        <v>27467.77</v>
      </c>
      <c r="C23" s="28">
        <v>19294.31</v>
      </c>
      <c r="D23" s="28">
        <v>16928.04</v>
      </c>
      <c r="E23" s="28">
        <v>6184.84</v>
      </c>
      <c r="F23" s="28">
        <v>15537.82</v>
      </c>
      <c r="G23" s="28">
        <v>26144.4</v>
      </c>
      <c r="H23" s="28">
        <v>2941.29</v>
      </c>
      <c r="I23" s="28">
        <v>22021.32</v>
      </c>
      <c r="J23" s="28">
        <v>19524.27</v>
      </c>
      <c r="K23" s="28">
        <v>28753.58</v>
      </c>
      <c r="L23" s="28">
        <v>26481.62</v>
      </c>
      <c r="M23" s="28">
        <v>14202.28</v>
      </c>
      <c r="N23" s="28">
        <v>7213.91</v>
      </c>
      <c r="O23" s="28">
        <f t="shared" si="5"/>
        <v>232695.44999999995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1263.53</v>
      </c>
      <c r="C26" s="28">
        <v>630.46</v>
      </c>
      <c r="D26" s="28">
        <v>890.98</v>
      </c>
      <c r="E26" s="28">
        <v>255.31</v>
      </c>
      <c r="F26" s="28">
        <v>888.38</v>
      </c>
      <c r="G26" s="28">
        <v>1073.35</v>
      </c>
      <c r="H26" s="28">
        <v>187.58</v>
      </c>
      <c r="I26" s="28">
        <v>752.91</v>
      </c>
      <c r="J26" s="28">
        <v>831.06</v>
      </c>
      <c r="K26" s="28">
        <v>1141.08</v>
      </c>
      <c r="L26" s="28">
        <v>1031.66</v>
      </c>
      <c r="M26" s="28">
        <v>508.02</v>
      </c>
      <c r="N26" s="28">
        <v>231.85</v>
      </c>
      <c r="O26" s="28">
        <f t="shared" si="5"/>
        <v>9686.17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-38151.61</v>
      </c>
      <c r="C31" s="28">
        <f aca="true" t="shared" si="7" ref="C31:O31">+C32+C34+C47+C48+C49+C54-C55</f>
        <v>-22513.760000000002</v>
      </c>
      <c r="D31" s="28">
        <f t="shared" si="7"/>
        <v>-27337.22</v>
      </c>
      <c r="E31" s="28">
        <f t="shared" si="7"/>
        <v>-5181.6900000000005</v>
      </c>
      <c r="F31" s="28">
        <f t="shared" si="7"/>
        <v>-20326.73</v>
      </c>
      <c r="G31" s="28">
        <f t="shared" si="7"/>
        <v>-28659.28</v>
      </c>
      <c r="H31" s="28">
        <f t="shared" si="7"/>
        <v>-4866.639999999999</v>
      </c>
      <c r="I31" s="28">
        <f t="shared" si="7"/>
        <v>-27013.83</v>
      </c>
      <c r="J31" s="28">
        <f t="shared" si="7"/>
        <v>-25415.63</v>
      </c>
      <c r="K31" s="28">
        <f t="shared" si="7"/>
        <v>-29357.14</v>
      </c>
      <c r="L31" s="28">
        <f t="shared" si="7"/>
        <v>-22192.7</v>
      </c>
      <c r="M31" s="28">
        <f t="shared" si="7"/>
        <v>-12315.689999999999</v>
      </c>
      <c r="N31" s="28">
        <f t="shared" si="7"/>
        <v>-7471.3</v>
      </c>
      <c r="O31" s="28">
        <f t="shared" si="7"/>
        <v>-270803.22</v>
      </c>
    </row>
    <row r="32" spans="1:15" ht="18.75" customHeight="1">
      <c r="A32" s="26" t="s">
        <v>38</v>
      </c>
      <c r="B32" s="29">
        <f>+B33</f>
        <v>-31125.6</v>
      </c>
      <c r="C32" s="29">
        <f>+C33</f>
        <v>-19008</v>
      </c>
      <c r="D32" s="29">
        <f aca="true" t="shared" si="8" ref="D32:O32">+D33</f>
        <v>-22382.8</v>
      </c>
      <c r="E32" s="29">
        <f t="shared" si="8"/>
        <v>-3762</v>
      </c>
      <c r="F32" s="29">
        <f t="shared" si="8"/>
        <v>-15386.8</v>
      </c>
      <c r="G32" s="29">
        <f t="shared" si="8"/>
        <v>-22690.8</v>
      </c>
      <c r="H32" s="29">
        <f t="shared" si="8"/>
        <v>-3823.6</v>
      </c>
      <c r="I32" s="29">
        <f t="shared" si="8"/>
        <v>-22827.2</v>
      </c>
      <c r="J32" s="29">
        <f t="shared" si="8"/>
        <v>-20794.4</v>
      </c>
      <c r="K32" s="29">
        <f t="shared" si="8"/>
        <v>-23012</v>
      </c>
      <c r="L32" s="29">
        <f t="shared" si="8"/>
        <v>-16456</v>
      </c>
      <c r="M32" s="29">
        <f t="shared" si="8"/>
        <v>-9490.8</v>
      </c>
      <c r="N32" s="29">
        <f t="shared" si="8"/>
        <v>-6182</v>
      </c>
      <c r="O32" s="29">
        <f t="shared" si="8"/>
        <v>-216942</v>
      </c>
    </row>
    <row r="33" spans="1:26" ht="18.75" customHeight="1">
      <c r="A33" s="27" t="s">
        <v>39</v>
      </c>
      <c r="B33" s="16">
        <f>ROUND((-B9)*$G$3,2)</f>
        <v>-31125.6</v>
      </c>
      <c r="C33" s="16">
        <f aca="true" t="shared" si="9" ref="C33:N33">ROUND((-C9)*$G$3,2)</f>
        <v>-19008</v>
      </c>
      <c r="D33" s="16">
        <f t="shared" si="9"/>
        <v>-22382.8</v>
      </c>
      <c r="E33" s="16">
        <f t="shared" si="9"/>
        <v>-3762</v>
      </c>
      <c r="F33" s="16">
        <f t="shared" si="9"/>
        <v>-15386.8</v>
      </c>
      <c r="G33" s="16">
        <f t="shared" si="9"/>
        <v>-22690.8</v>
      </c>
      <c r="H33" s="16">
        <f t="shared" si="9"/>
        <v>-3823.6</v>
      </c>
      <c r="I33" s="16">
        <f t="shared" si="9"/>
        <v>-22827.2</v>
      </c>
      <c r="J33" s="16">
        <f t="shared" si="9"/>
        <v>-20794.4</v>
      </c>
      <c r="K33" s="16">
        <f t="shared" si="9"/>
        <v>-23012</v>
      </c>
      <c r="L33" s="16">
        <f t="shared" si="9"/>
        <v>-16456</v>
      </c>
      <c r="M33" s="16">
        <f t="shared" si="9"/>
        <v>-9490.8</v>
      </c>
      <c r="N33" s="16">
        <f t="shared" si="9"/>
        <v>-6182</v>
      </c>
      <c r="O33" s="30">
        <f aca="true" t="shared" si="10" ref="O33:O55">SUM(B33:N33)</f>
        <v>-216942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-7026.01</v>
      </c>
      <c r="C34" s="29">
        <f aca="true" t="shared" si="11" ref="C34:O34">SUM(C35:C45)</f>
        <v>-3505.76</v>
      </c>
      <c r="D34" s="29">
        <f t="shared" si="11"/>
        <v>-4954.42</v>
      </c>
      <c r="E34" s="29">
        <f t="shared" si="11"/>
        <v>-1419.69</v>
      </c>
      <c r="F34" s="29">
        <f t="shared" si="11"/>
        <v>-4939.93</v>
      </c>
      <c r="G34" s="29">
        <f t="shared" si="11"/>
        <v>-5968.48</v>
      </c>
      <c r="H34" s="29">
        <f t="shared" si="11"/>
        <v>-1043.04</v>
      </c>
      <c r="I34" s="29">
        <f t="shared" si="11"/>
        <v>-4186.63</v>
      </c>
      <c r="J34" s="29">
        <f t="shared" si="11"/>
        <v>-4621.23</v>
      </c>
      <c r="K34" s="29">
        <f t="shared" si="11"/>
        <v>-6345.14</v>
      </c>
      <c r="L34" s="29">
        <f t="shared" si="11"/>
        <v>-5736.7</v>
      </c>
      <c r="M34" s="29">
        <f t="shared" si="11"/>
        <v>-2824.89</v>
      </c>
      <c r="N34" s="29">
        <f t="shared" si="11"/>
        <v>-1289.3</v>
      </c>
      <c r="O34" s="29">
        <f t="shared" si="11"/>
        <v>-53861.22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-7026.01</v>
      </c>
      <c r="C43" s="31">
        <v>-3505.76</v>
      </c>
      <c r="D43" s="31">
        <v>-4954.42</v>
      </c>
      <c r="E43" s="31">
        <v>-1419.69</v>
      </c>
      <c r="F43" s="31">
        <v>-4939.93</v>
      </c>
      <c r="G43" s="31">
        <v>-5968.48</v>
      </c>
      <c r="H43" s="31">
        <v>-1043.04</v>
      </c>
      <c r="I43" s="31">
        <v>-4186.63</v>
      </c>
      <c r="J43" s="31">
        <v>-4621.23</v>
      </c>
      <c r="K43" s="31">
        <v>-6345.14</v>
      </c>
      <c r="L43" s="31">
        <v>-5736.7</v>
      </c>
      <c r="M43" s="31">
        <v>-2824.89</v>
      </c>
      <c r="N43" s="31">
        <v>-1289.3</v>
      </c>
      <c r="O43" s="31">
        <f>SUM(B43:N43)</f>
        <v>-53861.22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-44493.67</v>
      </c>
      <c r="C50" s="33">
        <v>-28256.89</v>
      </c>
      <c r="D50" s="33">
        <v>-32786.2</v>
      </c>
      <c r="E50" s="33">
        <v>-12458.72</v>
      </c>
      <c r="F50" s="33">
        <v>-39549.92</v>
      </c>
      <c r="G50" s="33">
        <v>-52110.44</v>
      </c>
      <c r="H50" s="33">
        <v>-9301.66</v>
      </c>
      <c r="I50" s="33">
        <v>-35437.57</v>
      </c>
      <c r="J50" s="33">
        <v>-35381.45</v>
      </c>
      <c r="K50" s="33">
        <v>-35035.33</v>
      </c>
      <c r="L50" s="33">
        <v>-30573.4</v>
      </c>
      <c r="M50" s="33">
        <v>-12244.76</v>
      </c>
      <c r="N50" s="33">
        <v>-4686.37</v>
      </c>
      <c r="O50" s="31">
        <f t="shared" si="10"/>
        <v>-372316.38000000006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44493.67</v>
      </c>
      <c r="C51" s="33">
        <v>28256.89</v>
      </c>
      <c r="D51" s="33">
        <v>32786.2</v>
      </c>
      <c r="E51" s="33">
        <v>12458.72</v>
      </c>
      <c r="F51" s="33">
        <v>39549.92</v>
      </c>
      <c r="G51" s="33">
        <v>52110.44</v>
      </c>
      <c r="H51" s="33">
        <v>9301.66</v>
      </c>
      <c r="I51" s="33">
        <v>35437.57</v>
      </c>
      <c r="J51" s="33">
        <v>35381.45</v>
      </c>
      <c r="K51" s="33">
        <v>35035.33</v>
      </c>
      <c r="L51" s="33">
        <v>30573.4</v>
      </c>
      <c r="M51" s="33">
        <v>12244.76</v>
      </c>
      <c r="N51" s="33">
        <v>4686.37</v>
      </c>
      <c r="O51" s="31">
        <f t="shared" si="10"/>
        <v>372316.38000000006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526225.1100000001</v>
      </c>
      <c r="C53" s="34">
        <f aca="true" t="shared" si="13" ref="C53:N53">+C20+C31</f>
        <v>253378.08999999997</v>
      </c>
      <c r="D53" s="34">
        <f t="shared" si="13"/>
        <v>359599.30999999994</v>
      </c>
      <c r="E53" s="34">
        <f t="shared" si="13"/>
        <v>105169.54999999999</v>
      </c>
      <c r="F53" s="34">
        <f t="shared" si="13"/>
        <v>361567.31000000006</v>
      </c>
      <c r="G53" s="34">
        <f t="shared" si="13"/>
        <v>442046.35</v>
      </c>
      <c r="H53" s="34">
        <f t="shared" si="13"/>
        <v>78384.40999999999</v>
      </c>
      <c r="I53" s="34">
        <f t="shared" si="13"/>
        <v>314505.87999999995</v>
      </c>
      <c r="J53" s="34">
        <f t="shared" si="13"/>
        <v>333444.87000000005</v>
      </c>
      <c r="K53" s="34">
        <f t="shared" si="13"/>
        <v>467326.21</v>
      </c>
      <c r="L53" s="34">
        <f t="shared" si="13"/>
        <v>431018.58999999997</v>
      </c>
      <c r="M53" s="34">
        <f t="shared" si="13"/>
        <v>219920.60999999996</v>
      </c>
      <c r="N53" s="34">
        <f t="shared" si="13"/>
        <v>93797.49</v>
      </c>
      <c r="O53" s="34">
        <f>SUM(B53:N53)</f>
        <v>3986383.7800000003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526225.11</v>
      </c>
      <c r="C59" s="42">
        <f t="shared" si="14"/>
        <v>253378.09000000003</v>
      </c>
      <c r="D59" s="42">
        <f t="shared" si="14"/>
        <v>359599.32</v>
      </c>
      <c r="E59" s="42">
        <f t="shared" si="14"/>
        <v>105169.56</v>
      </c>
      <c r="F59" s="42">
        <f t="shared" si="14"/>
        <v>361567.31</v>
      </c>
      <c r="G59" s="42">
        <f t="shared" si="14"/>
        <v>442046.35</v>
      </c>
      <c r="H59" s="42">
        <f t="shared" si="14"/>
        <v>78384.41</v>
      </c>
      <c r="I59" s="42">
        <f t="shared" si="14"/>
        <v>314505.88</v>
      </c>
      <c r="J59" s="42">
        <f t="shared" si="14"/>
        <v>333444.87</v>
      </c>
      <c r="K59" s="42">
        <f t="shared" si="14"/>
        <v>467326.22</v>
      </c>
      <c r="L59" s="42">
        <f t="shared" si="14"/>
        <v>431018.59</v>
      </c>
      <c r="M59" s="42">
        <f t="shared" si="14"/>
        <v>219920.61</v>
      </c>
      <c r="N59" s="42">
        <f t="shared" si="14"/>
        <v>93797.49</v>
      </c>
      <c r="O59" s="34">
        <f t="shared" si="14"/>
        <v>3986383.81</v>
      </c>
      <c r="Q59"/>
    </row>
    <row r="60" spans="1:18" ht="18.75" customHeight="1">
      <c r="A60" s="26" t="s">
        <v>54</v>
      </c>
      <c r="B60" s="42">
        <v>439864.57</v>
      </c>
      <c r="C60" s="42">
        <v>189050.54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628915.11</v>
      </c>
      <c r="P60"/>
      <c r="Q60"/>
      <c r="R60" s="41"/>
    </row>
    <row r="61" spans="1:16" ht="18.75" customHeight="1">
      <c r="A61" s="26" t="s">
        <v>55</v>
      </c>
      <c r="B61" s="42">
        <v>86360.54</v>
      </c>
      <c r="C61" s="42">
        <v>64327.55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150688.09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359599.32</v>
      </c>
      <c r="E62" s="43">
        <v>0</v>
      </c>
      <c r="F62" s="43">
        <v>0</v>
      </c>
      <c r="G62" s="43">
        <v>0</v>
      </c>
      <c r="H62" s="42">
        <v>78384.41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437983.73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105169.56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105169.56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361567.31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361567.31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442046.35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442046.35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314505.88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314505.88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333444.87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333444.87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467326.22</v>
      </c>
      <c r="L68" s="29">
        <v>431018.59</v>
      </c>
      <c r="M68" s="43">
        <v>0</v>
      </c>
      <c r="N68" s="43">
        <v>0</v>
      </c>
      <c r="O68" s="34">
        <f t="shared" si="15"/>
        <v>898344.81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219920.61</v>
      </c>
      <c r="N69" s="43">
        <v>0</v>
      </c>
      <c r="O69" s="34">
        <f t="shared" si="15"/>
        <v>219920.61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93797.49</v>
      </c>
      <c r="O70" s="46">
        <f t="shared" si="15"/>
        <v>93797.49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2023-01-19T19:50:03Z</dcterms:modified>
  <cp:category/>
  <cp:version/>
  <cp:contentType/>
  <cp:contentStatus/>
</cp:coreProperties>
</file>