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<sst xmlns="http://schemas.openxmlformats.org/spreadsheetml/2006/main" count="88" uniqueCount="85">
  <si>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</si>
  <si>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</si>
  <si>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</si>
  <si>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</si>
  <si>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</si>
  <si>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</si>
  <si>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</si>
  <si>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</si>
  <si>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</si>
  <si>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</si>
  <si>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</si>
  <si>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</si>
  <si>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</si>
  <si>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</si>
  <si>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</si>
  <si>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</si>
  <si>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</si>
  <si>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</si>
  <si>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</si>
  <si>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</si>
  <si>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</si>
  <si>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</si>
  <si>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</si>
  <si>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</si>
  <si>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</si>
  <si>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</si>
  <si>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</si>
  <si>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</si>
  <si>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</si>
  <si>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</si>
  <si>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</si>
  <si>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</si>
  <si>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</si>
  <si>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</si>
  <si>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</si>
  <si>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</si>
  <si>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</si>
  <si>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</si>
  <si>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</si>
  <si>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</si>
  <si>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</si>
  <si>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</si>
  <si>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</si>
  <si>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</si>
  <si>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</si>
  <si>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</si>
  <si>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</si>
  <si>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</si>
  <si>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</si>
  <si>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</si>
  <si>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</si>
  <si>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</si>
  <si>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</si>
  <si>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</si>
  <si>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</si>
  <si>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</si>
  <si>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</si>
  <si>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</si>
  <si>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</si>
  <si>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</si>
  <si>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</si>
  <si>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</si>
  <si>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</si>
  <si>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</si>
  <si>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</si>
  <si>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</si>
  <si>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</si>
  <si>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</si>
  <si>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</si>
  <si>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</si>
  <si>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</si>
  <si>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</si>
  <si>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</si>
  <si>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</si>
  <si>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</si>
  <si>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</si>
  <si>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</si>
  <si>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</si>
  <si>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</si>
  <si>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</si>
  <si>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</si>
  <si>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</si>
  <si>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</si>
  <si>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</si>
  <si>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12/01/23 - VENCIMENTO 19/01/23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</si>
</sst>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330755</v>
      </c>
      <c r="C7" s="9">
        <f t="shared" si="0"/>
        <v>226555</v>
      </c>
      <c r="D7" s="9">
        <f t="shared" si="0"/>
        <v>230538</v>
      </c>
      <c r="E7" s="9">
        <f t="shared" si="0"/>
        <v>56137</v>
      </c>
      <c r="F7" s="9">
        <f t="shared" si="0"/>
        <v>183568</v>
      </c>
      <c r="G7" s="9">
        <f t="shared" si="0"/>
        <v>309760</v>
      </c>
      <c r="H7" s="9">
        <f t="shared" si="0"/>
        <v>36994</v>
      </c>
      <c r="I7" s="9">
        <f t="shared" si="0"/>
        <v>222978</v>
      </c>
      <c r="J7" s="9">
        <f t="shared" si="0"/>
        <v>193555</v>
      </c>
      <c r="K7" s="9">
        <f t="shared" si="0"/>
        <v>306237</v>
      </c>
      <c r="L7" s="9">
        <f t="shared" si="0"/>
        <v>234704</v>
      </c>
      <c r="M7" s="9">
        <f t="shared" si="0"/>
        <v>111354</v>
      </c>
      <c r="N7" s="9">
        <f t="shared" si="0"/>
        <v>73723</v>
      </c>
      <c r="O7" s="9">
        <f t="shared" si="0"/>
        <v>2516858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11379</v>
      </c>
      <c r="C8" s="11">
        <f t="shared" si="1"/>
        <v>11336</v>
      </c>
      <c r="D8" s="11">
        <f t="shared" si="1"/>
        <v>8263</v>
      </c>
      <c r="E8" s="11">
        <f t="shared" si="1"/>
        <v>1941</v>
      </c>
      <c r="F8" s="11">
        <f t="shared" si="1"/>
        <v>6311</v>
      </c>
      <c r="G8" s="11">
        <f t="shared" si="1"/>
        <v>9658</v>
      </c>
      <c r="H8" s="11">
        <f t="shared" si="1"/>
        <v>1842</v>
      </c>
      <c r="I8" s="11">
        <f t="shared" si="1"/>
        <v>12459</v>
      </c>
      <c r="J8" s="11">
        <f t="shared" si="1"/>
        <v>8708</v>
      </c>
      <c r="K8" s="11">
        <f t="shared" si="1"/>
        <v>7352</v>
      </c>
      <c r="L8" s="11">
        <f t="shared" si="1"/>
        <v>5974</v>
      </c>
      <c r="M8" s="11">
        <f t="shared" si="1"/>
        <v>4601</v>
      </c>
      <c r="N8" s="11">
        <f t="shared" si="1"/>
        <v>3733</v>
      </c>
      <c r="O8" s="11">
        <f t="shared" si="1"/>
        <v>93557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11379</v>
      </c>
      <c r="C9" s="11">
        <v>11336</v>
      </c>
      <c r="D9" s="11">
        <v>8263</v>
      </c>
      <c r="E9" s="11">
        <v>1941</v>
      </c>
      <c r="F9" s="11">
        <v>6311</v>
      </c>
      <c r="G9" s="11">
        <v>9658</v>
      </c>
      <c r="H9" s="11">
        <v>1842</v>
      </c>
      <c r="I9" s="11">
        <v>12456</v>
      </c>
      <c r="J9" s="11">
        <v>8708</v>
      </c>
      <c r="K9" s="11">
        <v>7343</v>
      </c>
      <c r="L9" s="11">
        <v>5974</v>
      </c>
      <c r="M9" s="11">
        <v>4596</v>
      </c>
      <c r="N9" s="11">
        <v>3723</v>
      </c>
      <c r="O9" s="11">
        <f>SUM(B9:N9)</f>
        <v>93530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9</v>
      </c>
      <c r="L10" s="13">
        <v>0</v>
      </c>
      <c r="M10" s="13">
        <v>5</v>
      </c>
      <c r="N10" s="13">
        <v>10</v>
      </c>
      <c r="O10" s="11">
        <f>SUM(B10:N10)</f>
        <v>27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319376</v>
      </c>
      <c r="C11" s="13">
        <v>215219</v>
      </c>
      <c r="D11" s="13">
        <v>222275</v>
      </c>
      <c r="E11" s="13">
        <v>54196</v>
      </c>
      <c r="F11" s="13">
        <v>177257</v>
      </c>
      <c r="G11" s="13">
        <v>300102</v>
      </c>
      <c r="H11" s="13">
        <v>35152</v>
      </c>
      <c r="I11" s="13">
        <v>210519</v>
      </c>
      <c r="J11" s="13">
        <v>184847</v>
      </c>
      <c r="K11" s="13">
        <v>298885</v>
      </c>
      <c r="L11" s="13">
        <v>228730</v>
      </c>
      <c r="M11" s="13">
        <v>106753</v>
      </c>
      <c r="N11" s="13">
        <v>69990</v>
      </c>
      <c r="O11" s="11">
        <f>SUM(B11:N11)</f>
        <v>2423301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24613</v>
      </c>
      <c r="C12" s="13">
        <v>21360</v>
      </c>
      <c r="D12" s="13">
        <v>17175</v>
      </c>
      <c r="E12" s="13">
        <v>6364</v>
      </c>
      <c r="F12" s="13">
        <v>17613</v>
      </c>
      <c r="G12" s="13">
        <v>31537</v>
      </c>
      <c r="H12" s="13">
        <v>3808</v>
      </c>
      <c r="I12" s="13">
        <v>21801</v>
      </c>
      <c r="J12" s="13">
        <v>16677</v>
      </c>
      <c r="K12" s="13">
        <v>21135</v>
      </c>
      <c r="L12" s="13">
        <v>16332</v>
      </c>
      <c r="M12" s="13">
        <v>5672</v>
      </c>
      <c r="N12" s="13">
        <v>3198</v>
      </c>
      <c r="O12" s="11">
        <f>SUM(B12:N12)</f>
        <v>207285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294763</v>
      </c>
      <c r="C13" s="15">
        <f t="shared" si="2"/>
        <v>193859</v>
      </c>
      <c r="D13" s="15">
        <f t="shared" si="2"/>
        <v>205100</v>
      </c>
      <c r="E13" s="15">
        <f t="shared" si="2"/>
        <v>47832</v>
      </c>
      <c r="F13" s="15">
        <f t="shared" si="2"/>
        <v>159644</v>
      </c>
      <c r="G13" s="15">
        <f t="shared" si="2"/>
        <v>268565</v>
      </c>
      <c r="H13" s="15">
        <f t="shared" si="2"/>
        <v>31344</v>
      </c>
      <c r="I13" s="15">
        <f t="shared" si="2"/>
        <v>188718</v>
      </c>
      <c r="J13" s="15">
        <f t="shared" si="2"/>
        <v>168170</v>
      </c>
      <c r="K13" s="15">
        <f t="shared" si="2"/>
        <v>277750</v>
      </c>
      <c r="L13" s="15">
        <f t="shared" si="2"/>
        <v>212398</v>
      </c>
      <c r="M13" s="15">
        <f t="shared" si="2"/>
        <v>101081</v>
      </c>
      <c r="N13" s="15">
        <f t="shared" si="2"/>
        <v>66792</v>
      </c>
      <c r="O13" s="11">
        <f>SUM(B13:N13)</f>
        <v>2216016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1.235779426546493</v>
      </c>
      <c r="C18" s="19">
        <v>1.320936857504871</v>
      </c>
      <c r="D18" s="19">
        <v>1.329016928701136</v>
      </c>
      <c r="E18" s="19">
        <v>0.933387438924393</v>
      </c>
      <c r="F18" s="19">
        <v>1.450795152245519</v>
      </c>
      <c r="G18" s="19">
        <v>1.50079871613513</v>
      </c>
      <c r="H18" s="19">
        <v>1.656791824913659</v>
      </c>
      <c r="I18" s="19">
        <v>1.315307590996092</v>
      </c>
      <c r="J18" s="19">
        <v>1.361795556836782</v>
      </c>
      <c r="K18" s="19">
        <v>1.173740972189187</v>
      </c>
      <c r="L18" s="19">
        <v>1.233246445305835</v>
      </c>
      <c r="M18" s="19">
        <v>1.261041734793982</v>
      </c>
      <c r="N18" s="19">
        <v>1.095340369849462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1331618.1500000001</v>
      </c>
      <c r="C20" s="24">
        <f t="shared" si="3"/>
        <v>982069.8999999998</v>
      </c>
      <c r="D20" s="24">
        <f t="shared" si="3"/>
        <v>880025.1700000002</v>
      </c>
      <c r="E20" s="24">
        <f t="shared" si="3"/>
        <v>261269.53</v>
      </c>
      <c r="F20" s="24">
        <f t="shared" si="3"/>
        <v>878276.95</v>
      </c>
      <c r="G20" s="24">
        <f t="shared" si="3"/>
        <v>1278563.7900000003</v>
      </c>
      <c r="H20" s="24">
        <f t="shared" si="3"/>
        <v>223244.31000000003</v>
      </c>
      <c r="I20" s="24">
        <f t="shared" si="3"/>
        <v>974393.9</v>
      </c>
      <c r="J20" s="24">
        <f t="shared" si="3"/>
        <v>861304.1599999999</v>
      </c>
      <c r="K20" s="24">
        <f t="shared" si="3"/>
        <v>1133402.6199999999</v>
      </c>
      <c r="L20" s="24">
        <f t="shared" si="3"/>
        <v>1043920.4299999998</v>
      </c>
      <c r="M20" s="24">
        <f t="shared" si="3"/>
        <v>585667.84</v>
      </c>
      <c r="N20" s="24">
        <f t="shared" si="3"/>
        <v>300929.9</v>
      </c>
      <c r="O20" s="24">
        <f>O21+O22+O23+O24+O25+O26+O27+O28+O29</f>
        <v>10734686.65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971228.98</v>
      </c>
      <c r="C21" s="28">
        <f t="shared" si="4"/>
        <v>687254.59</v>
      </c>
      <c r="D21" s="28">
        <f t="shared" si="4"/>
        <v>613323.3</v>
      </c>
      <c r="E21" s="28">
        <f t="shared" si="4"/>
        <v>255137.05</v>
      </c>
      <c r="F21" s="28">
        <f t="shared" si="4"/>
        <v>566050.28</v>
      </c>
      <c r="G21" s="28">
        <f t="shared" si="4"/>
        <v>785923.07</v>
      </c>
      <c r="H21" s="28">
        <f t="shared" si="4"/>
        <v>126020.06</v>
      </c>
      <c r="I21" s="28">
        <f t="shared" si="4"/>
        <v>671632.03</v>
      </c>
      <c r="J21" s="28">
        <f t="shared" si="4"/>
        <v>586394.23</v>
      </c>
      <c r="K21" s="28">
        <f t="shared" si="4"/>
        <v>876970.9</v>
      </c>
      <c r="L21" s="28">
        <f t="shared" si="4"/>
        <v>765299.33</v>
      </c>
      <c r="M21" s="28">
        <f t="shared" si="4"/>
        <v>418980.56</v>
      </c>
      <c r="N21" s="28">
        <f t="shared" si="4"/>
        <v>250562.36</v>
      </c>
      <c r="O21" s="28">
        <f aca="true" t="shared" si="5" ref="O21:O29">SUM(B21:N21)</f>
        <v>7574776.74</v>
      </c>
    </row>
    <row r="22" spans="1:23" ht="18.75" customHeight="1">
      <c r="A22" s="26" t="s">
        <v>33</v>
      </c>
      <c r="B22" s="28">
        <f>IF(B18&lt;&gt;0,ROUND((B18-1)*B21,2),0)</f>
        <v>228995.81</v>
      </c>
      <c r="C22" s="28">
        <f aca="true" t="shared" si="6" ref="C22:N22">IF(C18&lt;&gt;0,ROUND((C18-1)*C21,2),0)</f>
        <v>220565.33</v>
      </c>
      <c r="D22" s="28">
        <f t="shared" si="6"/>
        <v>201793.75</v>
      </c>
      <c r="E22" s="28">
        <f t="shared" si="6"/>
        <v>-16995.33</v>
      </c>
      <c r="F22" s="28">
        <f t="shared" si="6"/>
        <v>255172.72</v>
      </c>
      <c r="G22" s="28">
        <f t="shared" si="6"/>
        <v>393589.26</v>
      </c>
      <c r="H22" s="28">
        <f t="shared" si="6"/>
        <v>82768.95</v>
      </c>
      <c r="I22" s="28">
        <f t="shared" si="6"/>
        <v>211770.68</v>
      </c>
      <c r="J22" s="28">
        <f t="shared" si="6"/>
        <v>212154.83</v>
      </c>
      <c r="K22" s="28">
        <f t="shared" si="6"/>
        <v>152365.78</v>
      </c>
      <c r="L22" s="28">
        <f t="shared" si="6"/>
        <v>178503.35</v>
      </c>
      <c r="M22" s="28">
        <f t="shared" si="6"/>
        <v>109371.41</v>
      </c>
      <c r="N22" s="28">
        <f t="shared" si="6"/>
        <v>23888.71</v>
      </c>
      <c r="O22" s="28">
        <f t="shared" si="5"/>
        <v>2253945.25</v>
      </c>
      <c r="W22" s="51"/>
    </row>
    <row r="23" spans="1:15" ht="18.75" customHeight="1">
      <c r="A23" s="26" t="s">
        <v>34</v>
      </c>
      <c r="B23" s="28">
        <v>66031.54</v>
      </c>
      <c r="C23" s="28">
        <v>45288.71</v>
      </c>
      <c r="D23" s="28">
        <v>32103.28</v>
      </c>
      <c r="E23" s="28">
        <v>12100.2</v>
      </c>
      <c r="F23" s="28">
        <v>36609.05</v>
      </c>
      <c r="G23" s="28">
        <v>53347.36</v>
      </c>
      <c r="H23" s="28">
        <v>5998.98</v>
      </c>
      <c r="I23" s="28">
        <v>44988.52</v>
      </c>
      <c r="J23" s="28">
        <v>38892.03</v>
      </c>
      <c r="K23" s="28">
        <v>59506.88</v>
      </c>
      <c r="L23" s="28">
        <v>55835.72</v>
      </c>
      <c r="M23" s="28">
        <v>25660.32</v>
      </c>
      <c r="N23" s="28">
        <v>15729.99</v>
      </c>
      <c r="O23" s="28">
        <f t="shared" si="5"/>
        <v>492092.58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-10042.77</v>
      </c>
      <c r="G25" s="28">
        <v>0</v>
      </c>
      <c r="H25" s="28">
        <v>-2104.18</v>
      </c>
      <c r="I25" s="28">
        <v>0</v>
      </c>
      <c r="J25" s="28">
        <v>-5811.51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-19603.910000000003</v>
      </c>
    </row>
    <row r="26" spans="1:26" ht="18.75" customHeight="1">
      <c r="A26" s="26" t="s">
        <v>68</v>
      </c>
      <c r="B26" s="28">
        <v>1091.58</v>
      </c>
      <c r="C26" s="28">
        <v>823.25</v>
      </c>
      <c r="D26" s="28">
        <v>729.46</v>
      </c>
      <c r="E26" s="28">
        <v>216.23</v>
      </c>
      <c r="F26" s="28">
        <v>729.46</v>
      </c>
      <c r="G26" s="28">
        <v>1060.32</v>
      </c>
      <c r="H26" s="28">
        <v>184.97</v>
      </c>
      <c r="I26" s="28">
        <v>802.4</v>
      </c>
      <c r="J26" s="28">
        <v>716.43</v>
      </c>
      <c r="K26" s="28">
        <v>937.88</v>
      </c>
      <c r="L26" s="28">
        <v>859.72</v>
      </c>
      <c r="M26" s="28">
        <v>476.75</v>
      </c>
      <c r="N26" s="28">
        <v>257.92</v>
      </c>
      <c r="O26" s="28">
        <f t="shared" si="5"/>
        <v>8886.37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954.64</v>
      </c>
      <c r="C27" s="28">
        <v>710.76</v>
      </c>
      <c r="D27" s="28">
        <v>623.38</v>
      </c>
      <c r="E27" s="28">
        <v>190.42</v>
      </c>
      <c r="F27" s="28">
        <v>627.33</v>
      </c>
      <c r="G27" s="28">
        <v>845.1</v>
      </c>
      <c r="H27" s="28">
        <v>156.5</v>
      </c>
      <c r="I27" s="28">
        <v>661.25</v>
      </c>
      <c r="J27" s="28">
        <v>618.19</v>
      </c>
      <c r="K27" s="28">
        <v>812.51</v>
      </c>
      <c r="L27" s="28">
        <v>721.24</v>
      </c>
      <c r="M27" s="28">
        <v>408.2</v>
      </c>
      <c r="N27" s="28">
        <v>213.89</v>
      </c>
      <c r="O27" s="28">
        <f t="shared" si="5"/>
        <v>7543.41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59411.4</v>
      </c>
      <c r="C29" s="28">
        <v>23636.83</v>
      </c>
      <c r="D29" s="28">
        <v>31077.21</v>
      </c>
      <c r="E29" s="28">
        <v>8802.71</v>
      </c>
      <c r="F29" s="28">
        <v>27108.82</v>
      </c>
      <c r="G29" s="28">
        <v>41675.02</v>
      </c>
      <c r="H29" s="28">
        <v>8416.59</v>
      </c>
      <c r="I29" s="28">
        <v>40773.53</v>
      </c>
      <c r="J29" s="28">
        <v>26315.46</v>
      </c>
      <c r="K29" s="28">
        <v>40705.69</v>
      </c>
      <c r="L29" s="28">
        <v>40635.2</v>
      </c>
      <c r="M29" s="28">
        <v>28850.74</v>
      </c>
      <c r="N29" s="28">
        <v>8447.82</v>
      </c>
      <c r="O29" s="28">
        <f t="shared" si="5"/>
        <v>385857.02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-56137.49</v>
      </c>
      <c r="C31" s="28">
        <f aca="true" t="shared" si="7" ref="C31:O31">+C32+C34+C47+C48+C49+C54-C55</f>
        <v>-54456.17</v>
      </c>
      <c r="D31" s="28">
        <f t="shared" si="7"/>
        <v>-40413.45</v>
      </c>
      <c r="E31" s="28">
        <f t="shared" si="7"/>
        <v>-9742.789999999999</v>
      </c>
      <c r="F31" s="28">
        <f t="shared" si="7"/>
        <v>-31824.65</v>
      </c>
      <c r="G31" s="28">
        <f t="shared" si="7"/>
        <v>-48391.25</v>
      </c>
      <c r="H31" s="28">
        <f t="shared" si="7"/>
        <v>-9133.35</v>
      </c>
      <c r="I31" s="28">
        <f t="shared" si="7"/>
        <v>-59268.28</v>
      </c>
      <c r="J31" s="28">
        <f t="shared" si="7"/>
        <v>-42299.02</v>
      </c>
      <c r="K31" s="28">
        <f t="shared" si="7"/>
        <v>-37524.380000000005</v>
      </c>
      <c r="L31" s="28">
        <f t="shared" si="7"/>
        <v>-31066.18</v>
      </c>
      <c r="M31" s="28">
        <f t="shared" si="7"/>
        <v>-22873.45</v>
      </c>
      <c r="N31" s="28">
        <f t="shared" si="7"/>
        <v>-17815.370000000003</v>
      </c>
      <c r="O31" s="28">
        <f t="shared" si="7"/>
        <v>-460945.8300000001</v>
      </c>
    </row>
    <row r="32" spans="1:15" ht="18.75" customHeight="1">
      <c r="A32" s="26" t="s">
        <v>38</v>
      </c>
      <c r="B32" s="29">
        <f>+B33</f>
        <v>-50067.6</v>
      </c>
      <c r="C32" s="29">
        <f>+C33</f>
        <v>-49878.4</v>
      </c>
      <c r="D32" s="29">
        <f aca="true" t="shared" si="8" ref="D32:O32">+D33</f>
        <v>-36357.2</v>
      </c>
      <c r="E32" s="29">
        <f t="shared" si="8"/>
        <v>-8540.4</v>
      </c>
      <c r="F32" s="29">
        <f t="shared" si="8"/>
        <v>-27768.4</v>
      </c>
      <c r="G32" s="29">
        <f t="shared" si="8"/>
        <v>-42495.2</v>
      </c>
      <c r="H32" s="29">
        <f t="shared" si="8"/>
        <v>-8104.8</v>
      </c>
      <c r="I32" s="29">
        <f t="shared" si="8"/>
        <v>-54806.4</v>
      </c>
      <c r="J32" s="29">
        <f t="shared" si="8"/>
        <v>-38315.2</v>
      </c>
      <c r="K32" s="29">
        <f t="shared" si="8"/>
        <v>-32309.2</v>
      </c>
      <c r="L32" s="29">
        <f t="shared" si="8"/>
        <v>-26285.6</v>
      </c>
      <c r="M32" s="29">
        <f t="shared" si="8"/>
        <v>-20222.4</v>
      </c>
      <c r="N32" s="29">
        <f t="shared" si="8"/>
        <v>-16381.2</v>
      </c>
      <c r="O32" s="29">
        <f t="shared" si="8"/>
        <v>-411532.00000000006</v>
      </c>
    </row>
    <row r="33" spans="1:26" ht="18.75" customHeight="1">
      <c r="A33" s="27" t="s">
        <v>39</v>
      </c>
      <c r="B33" s="16">
        <f>ROUND((-B9)*$G$3,2)</f>
        <v>-50067.6</v>
      </c>
      <c r="C33" s="16">
        <f aca="true" t="shared" si="9" ref="C33:N33">ROUND((-C9)*$G$3,2)</f>
        <v>-49878.4</v>
      </c>
      <c r="D33" s="16">
        <f t="shared" si="9"/>
        <v>-36357.2</v>
      </c>
      <c r="E33" s="16">
        <f t="shared" si="9"/>
        <v>-8540.4</v>
      </c>
      <c r="F33" s="16">
        <f t="shared" si="9"/>
        <v>-27768.4</v>
      </c>
      <c r="G33" s="16">
        <f t="shared" si="9"/>
        <v>-42495.2</v>
      </c>
      <c r="H33" s="16">
        <f t="shared" si="9"/>
        <v>-8104.8</v>
      </c>
      <c r="I33" s="16">
        <f t="shared" si="9"/>
        <v>-54806.4</v>
      </c>
      <c r="J33" s="16">
        <f t="shared" si="9"/>
        <v>-38315.2</v>
      </c>
      <c r="K33" s="16">
        <f t="shared" si="9"/>
        <v>-32309.2</v>
      </c>
      <c r="L33" s="16">
        <f t="shared" si="9"/>
        <v>-26285.6</v>
      </c>
      <c r="M33" s="16">
        <f t="shared" si="9"/>
        <v>-20222.4</v>
      </c>
      <c r="N33" s="16">
        <f t="shared" si="9"/>
        <v>-16381.2</v>
      </c>
      <c r="O33" s="30">
        <f aca="true" t="shared" si="10" ref="O33:O55">SUM(B33:N33)</f>
        <v>-411532.00000000006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-6069.89</v>
      </c>
      <c r="C34" s="29">
        <f aca="true" t="shared" si="11" ref="C34:O34">SUM(C35:C45)</f>
        <v>-4577.77</v>
      </c>
      <c r="D34" s="29">
        <f t="shared" si="11"/>
        <v>-4056.25</v>
      </c>
      <c r="E34" s="29">
        <f t="shared" si="11"/>
        <v>-1202.39</v>
      </c>
      <c r="F34" s="29">
        <f t="shared" si="11"/>
        <v>-4056.25</v>
      </c>
      <c r="G34" s="29">
        <f t="shared" si="11"/>
        <v>-5896.05</v>
      </c>
      <c r="H34" s="29">
        <f t="shared" si="11"/>
        <v>-1028.55</v>
      </c>
      <c r="I34" s="29">
        <f t="shared" si="11"/>
        <v>-4461.88</v>
      </c>
      <c r="J34" s="29">
        <f t="shared" si="11"/>
        <v>-3983.82</v>
      </c>
      <c r="K34" s="29">
        <f t="shared" si="11"/>
        <v>-5215.18</v>
      </c>
      <c r="L34" s="29">
        <f t="shared" si="11"/>
        <v>-4780.58</v>
      </c>
      <c r="M34" s="29">
        <f t="shared" si="11"/>
        <v>-2651.05</v>
      </c>
      <c r="N34" s="29">
        <f t="shared" si="11"/>
        <v>-1434.17</v>
      </c>
      <c r="O34" s="29">
        <f t="shared" si="11"/>
        <v>-49413.83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-6069.89</v>
      </c>
      <c r="C43" s="31">
        <v>-4577.77</v>
      </c>
      <c r="D43" s="31">
        <v>-4056.25</v>
      </c>
      <c r="E43" s="31">
        <v>-1202.39</v>
      </c>
      <c r="F43" s="31">
        <v>-4056.25</v>
      </c>
      <c r="G43" s="31">
        <v>-5896.05</v>
      </c>
      <c r="H43" s="31">
        <v>-1028.55</v>
      </c>
      <c r="I43" s="31">
        <v>-4461.88</v>
      </c>
      <c r="J43" s="31">
        <v>-3983.82</v>
      </c>
      <c r="K43" s="31">
        <v>-5215.18</v>
      </c>
      <c r="L43" s="31">
        <v>-4780.58</v>
      </c>
      <c r="M43" s="31">
        <v>-2651.05</v>
      </c>
      <c r="N43" s="31">
        <v>-1434.17</v>
      </c>
      <c r="O43" s="31">
        <f>SUM(B43:N43)</f>
        <v>-49413.83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-94671.44</v>
      </c>
      <c r="C50" s="33">
        <v>-90363.48</v>
      </c>
      <c r="D50" s="33">
        <v>-63246.94</v>
      </c>
      <c r="E50" s="33">
        <v>-28620.82</v>
      </c>
      <c r="F50" s="33">
        <v>-81667.96</v>
      </c>
      <c r="G50" s="33">
        <v>-125930.39</v>
      </c>
      <c r="H50" s="33">
        <v>-22113.44</v>
      </c>
      <c r="I50" s="33">
        <v>-91282.97</v>
      </c>
      <c r="J50" s="33">
        <v>-71944.58</v>
      </c>
      <c r="K50" s="33">
        <v>-75411.79</v>
      </c>
      <c r="L50" s="33">
        <v>-69814.4</v>
      </c>
      <c r="M50" s="33">
        <v>-28362.27</v>
      </c>
      <c r="N50" s="33">
        <v>-12687.43</v>
      </c>
      <c r="O50" s="31">
        <f t="shared" si="10"/>
        <v>-856117.9100000001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94671.44</v>
      </c>
      <c r="C51" s="33">
        <v>90363.48</v>
      </c>
      <c r="D51" s="33">
        <v>63246.94</v>
      </c>
      <c r="E51" s="33">
        <v>28620.82</v>
      </c>
      <c r="F51" s="33">
        <v>81667.96</v>
      </c>
      <c r="G51" s="33">
        <v>125930.39</v>
      </c>
      <c r="H51" s="33">
        <v>22113.44</v>
      </c>
      <c r="I51" s="33">
        <v>91282.97</v>
      </c>
      <c r="J51" s="33">
        <v>71944.58</v>
      </c>
      <c r="K51" s="33">
        <v>75411.79</v>
      </c>
      <c r="L51" s="33">
        <v>69814.4</v>
      </c>
      <c r="M51" s="33">
        <v>28362.27</v>
      </c>
      <c r="N51" s="33">
        <v>12687.43</v>
      </c>
      <c r="O51" s="31">
        <f t="shared" si="10"/>
        <v>856117.9100000001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1275480.6600000001</v>
      </c>
      <c r="C53" s="34">
        <f aca="true" t="shared" si="13" ref="C53:N53">+C20+C31</f>
        <v>927613.7299999997</v>
      </c>
      <c r="D53" s="34">
        <f t="shared" si="13"/>
        <v>839611.7200000002</v>
      </c>
      <c r="E53" s="34">
        <f t="shared" si="13"/>
        <v>251526.74</v>
      </c>
      <c r="F53" s="34">
        <f t="shared" si="13"/>
        <v>846452.2999999999</v>
      </c>
      <c r="G53" s="34">
        <f t="shared" si="13"/>
        <v>1230172.5400000003</v>
      </c>
      <c r="H53" s="34">
        <f t="shared" si="13"/>
        <v>214110.96000000002</v>
      </c>
      <c r="I53" s="34">
        <f t="shared" si="13"/>
        <v>915125.62</v>
      </c>
      <c r="J53" s="34">
        <f t="shared" si="13"/>
        <v>819005.1399999999</v>
      </c>
      <c r="K53" s="34">
        <f t="shared" si="13"/>
        <v>1095878.2399999998</v>
      </c>
      <c r="L53" s="34">
        <f t="shared" si="13"/>
        <v>1012854.2499999998</v>
      </c>
      <c r="M53" s="34">
        <f t="shared" si="13"/>
        <v>562794.39</v>
      </c>
      <c r="N53" s="34">
        <f t="shared" si="13"/>
        <v>283114.53</v>
      </c>
      <c r="O53" s="34">
        <f>SUM(B53:N53)</f>
        <v>10273740.819999998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1275480.6600000001</v>
      </c>
      <c r="C59" s="42">
        <f t="shared" si="14"/>
        <v>927613.73</v>
      </c>
      <c r="D59" s="42">
        <f t="shared" si="14"/>
        <v>839611.71</v>
      </c>
      <c r="E59" s="42">
        <f t="shared" si="14"/>
        <v>251526.74</v>
      </c>
      <c r="F59" s="42">
        <f t="shared" si="14"/>
        <v>846452.31</v>
      </c>
      <c r="G59" s="42">
        <f t="shared" si="14"/>
        <v>1230172.55</v>
      </c>
      <c r="H59" s="42">
        <f t="shared" si="14"/>
        <v>214110.96</v>
      </c>
      <c r="I59" s="42">
        <f t="shared" si="14"/>
        <v>915125.62</v>
      </c>
      <c r="J59" s="42">
        <f t="shared" si="14"/>
        <v>819005.13</v>
      </c>
      <c r="K59" s="42">
        <f t="shared" si="14"/>
        <v>1095878.24</v>
      </c>
      <c r="L59" s="42">
        <f t="shared" si="14"/>
        <v>1012854.25</v>
      </c>
      <c r="M59" s="42">
        <f t="shared" si="14"/>
        <v>562794.39</v>
      </c>
      <c r="N59" s="42">
        <f t="shared" si="14"/>
        <v>283114.53</v>
      </c>
      <c r="O59" s="34">
        <f t="shared" si="14"/>
        <v>10273740.819999998</v>
      </c>
      <c r="Q59"/>
    </row>
    <row r="60" spans="1:18" ht="18.75" customHeight="1">
      <c r="A60" s="26" t="s">
        <v>54</v>
      </c>
      <c r="B60" s="42">
        <v>1050507.84</v>
      </c>
      <c r="C60" s="42">
        <v>674500.2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1725008.04</v>
      </c>
      <c r="P60"/>
      <c r="Q60"/>
      <c r="R60" s="41"/>
    </row>
    <row r="61" spans="1:16" ht="18.75" customHeight="1">
      <c r="A61" s="26" t="s">
        <v>55</v>
      </c>
      <c r="B61" s="42">
        <v>224972.82</v>
      </c>
      <c r="C61" s="42">
        <v>253113.53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478086.35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839611.71</v>
      </c>
      <c r="E62" s="43">
        <v>0</v>
      </c>
      <c r="F62" s="43">
        <v>0</v>
      </c>
      <c r="G62" s="43">
        <v>0</v>
      </c>
      <c r="H62" s="42">
        <v>214110.96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1053722.67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251526.74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251526.74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846452.31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846452.31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1230172.55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1230172.55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915125.62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915125.62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819005.13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819005.13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1095878.24</v>
      </c>
      <c r="L68" s="29">
        <v>1012854.25</v>
      </c>
      <c r="M68" s="43">
        <v>0</v>
      </c>
      <c r="N68" s="43">
        <v>0</v>
      </c>
      <c r="O68" s="34">
        <f t="shared" si="15"/>
        <v>2108732.49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562794.39</v>
      </c>
      <c r="N69" s="43">
        <v>0</v>
      </c>
      <c r="O69" s="34">
        <f t="shared" si="15"/>
        <v>562794.39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283114.53</v>
      </c>
      <c r="O70" s="46">
        <f t="shared" si="15"/>
        <v>283114.53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2023-01-18T15:20:07Z</dcterms:modified>
  <cp:category/>
  <cp:version/>
  <cp:contentType/>
  <cp:contentStatus/>
</cp:coreProperties>
</file>