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<sst xmlns="http://schemas.openxmlformats.org/spreadsheetml/2006/main" count="88" uniqueCount="85">
  <si>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</si>
  <si>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</si>
  <si>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</si>
  <si>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</si>
  <si>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</si>
  <si>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</si>
  <si>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</si>
  <si>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</si>
  <si>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</si>
  <si>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</si>
  <si>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</si>
  <si>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</si>
  <si>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</si>
  <si>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</si>
  <si>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</si>
  <si>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</si>
  <si>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</si>
  <si>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</si>
  <si>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</si>
  <si>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</si>
  <si>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</si>
  <si>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</si>
  <si>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</si>
  <si>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</si>
  <si>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</si>
  <si>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</si>
  <si>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</si>
  <si>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</si>
  <si>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</si>
  <si>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</si>
  <si>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</si>
  <si>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</si>
  <si>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</si>
  <si>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</si>
  <si>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</si>
  <si>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</si>
  <si>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</si>
  <si>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</si>
  <si>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</si>
  <si>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</si>
  <si>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</si>
  <si>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</si>
  <si>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</si>
  <si>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</si>
  <si>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</si>
  <si>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</si>
  <si>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</si>
  <si>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</si>
  <si>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</si>
  <si>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</si>
  <si>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</si>
  <si>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</si>
  <si>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</si>
  <si>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</si>
  <si>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</si>
  <si>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</si>
  <si>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</si>
  <si>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</si>
  <si>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</si>
  <si>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</si>
  <si>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</si>
  <si>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</si>
  <si>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</si>
  <si>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</si>
  <si>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</si>
  <si>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</si>
  <si>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</si>
  <si>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</si>
  <si>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</si>
  <si>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</si>
  <si>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</si>
  <si>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</si>
  <si>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</si>
  <si>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</si>
  <si>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</si>
  <si>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</si>
  <si>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</si>
  <si>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</si>
  <si>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</si>
  <si>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</si>
  <si>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</si>
  <si>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</si>
  <si>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</si>
  <si>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</si>
  <si>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11/01/23 - VENCIMENTO 18/01/23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</si>
</sst>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321775</v>
      </c>
      <c r="C7" s="9">
        <f t="shared" si="0"/>
        <v>222567</v>
      </c>
      <c r="D7" s="9">
        <f t="shared" si="0"/>
        <v>229939</v>
      </c>
      <c r="E7" s="9">
        <f t="shared" si="0"/>
        <v>56478</v>
      </c>
      <c r="F7" s="9">
        <f t="shared" si="0"/>
        <v>185148</v>
      </c>
      <c r="G7" s="9">
        <f t="shared" si="0"/>
        <v>305348</v>
      </c>
      <c r="H7" s="9">
        <f t="shared" si="0"/>
        <v>37715</v>
      </c>
      <c r="I7" s="9">
        <f t="shared" si="0"/>
        <v>225650</v>
      </c>
      <c r="J7" s="9">
        <f t="shared" si="0"/>
        <v>188133</v>
      </c>
      <c r="K7" s="9">
        <f t="shared" si="0"/>
        <v>291797</v>
      </c>
      <c r="L7" s="9">
        <f t="shared" si="0"/>
        <v>229463</v>
      </c>
      <c r="M7" s="9">
        <f t="shared" si="0"/>
        <v>108790</v>
      </c>
      <c r="N7" s="9">
        <f t="shared" si="0"/>
        <v>72258</v>
      </c>
      <c r="O7" s="9">
        <f t="shared" si="0"/>
        <v>2475061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11018</v>
      </c>
      <c r="C8" s="11">
        <f t="shared" si="1"/>
        <v>11210</v>
      </c>
      <c r="D8" s="11">
        <f t="shared" si="1"/>
        <v>8194</v>
      </c>
      <c r="E8" s="11">
        <f t="shared" si="1"/>
        <v>1936</v>
      </c>
      <c r="F8" s="11">
        <f t="shared" si="1"/>
        <v>6339</v>
      </c>
      <c r="G8" s="11">
        <f t="shared" si="1"/>
        <v>9478</v>
      </c>
      <c r="H8" s="11">
        <f t="shared" si="1"/>
        <v>1998</v>
      </c>
      <c r="I8" s="11">
        <f t="shared" si="1"/>
        <v>12436</v>
      </c>
      <c r="J8" s="11">
        <f t="shared" si="1"/>
        <v>8790</v>
      </c>
      <c r="K8" s="11">
        <f t="shared" si="1"/>
        <v>7148</v>
      </c>
      <c r="L8" s="11">
        <f t="shared" si="1"/>
        <v>5735</v>
      </c>
      <c r="M8" s="11">
        <f t="shared" si="1"/>
        <v>4623</v>
      </c>
      <c r="N8" s="11">
        <f t="shared" si="1"/>
        <v>3707</v>
      </c>
      <c r="O8" s="11">
        <f t="shared" si="1"/>
        <v>92612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11018</v>
      </c>
      <c r="C9" s="11">
        <v>11210</v>
      </c>
      <c r="D9" s="11">
        <v>8194</v>
      </c>
      <c r="E9" s="11">
        <v>1936</v>
      </c>
      <c r="F9" s="11">
        <v>6339</v>
      </c>
      <c r="G9" s="11">
        <v>9478</v>
      </c>
      <c r="H9" s="11">
        <v>1998</v>
      </c>
      <c r="I9" s="11">
        <v>12434</v>
      </c>
      <c r="J9" s="11">
        <v>8790</v>
      </c>
      <c r="K9" s="11">
        <v>7138</v>
      </c>
      <c r="L9" s="11">
        <v>5735</v>
      </c>
      <c r="M9" s="11">
        <v>4620</v>
      </c>
      <c r="N9" s="11">
        <v>3700</v>
      </c>
      <c r="O9" s="11">
        <f>SUM(B9:N9)</f>
        <v>92590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10</v>
      </c>
      <c r="L10" s="13">
        <v>0</v>
      </c>
      <c r="M10" s="13">
        <v>3</v>
      </c>
      <c r="N10" s="13">
        <v>7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310757</v>
      </c>
      <c r="C11" s="13">
        <v>211357</v>
      </c>
      <c r="D11" s="13">
        <v>221745</v>
      </c>
      <c r="E11" s="13">
        <v>54542</v>
      </c>
      <c r="F11" s="13">
        <v>178809</v>
      </c>
      <c r="G11" s="13">
        <v>295870</v>
      </c>
      <c r="H11" s="13">
        <v>35717</v>
      </c>
      <c r="I11" s="13">
        <v>213214</v>
      </c>
      <c r="J11" s="13">
        <v>179343</v>
      </c>
      <c r="K11" s="13">
        <v>284649</v>
      </c>
      <c r="L11" s="13">
        <v>223728</v>
      </c>
      <c r="M11" s="13">
        <v>104167</v>
      </c>
      <c r="N11" s="13">
        <v>68551</v>
      </c>
      <c r="O11" s="11">
        <f>SUM(B11:N11)</f>
        <v>2382449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22726</v>
      </c>
      <c r="C12" s="13">
        <v>20214</v>
      </c>
      <c r="D12" s="13">
        <v>17850</v>
      </c>
      <c r="E12" s="13">
        <v>6293</v>
      </c>
      <c r="F12" s="13">
        <v>18063</v>
      </c>
      <c r="G12" s="13">
        <v>30909</v>
      </c>
      <c r="H12" s="13">
        <v>3858</v>
      </c>
      <c r="I12" s="13">
        <v>21778</v>
      </c>
      <c r="J12" s="13">
        <v>15910</v>
      </c>
      <c r="K12" s="13">
        <v>20295</v>
      </c>
      <c r="L12" s="13">
        <v>15727</v>
      </c>
      <c r="M12" s="13">
        <v>5310</v>
      </c>
      <c r="N12" s="13">
        <v>2975</v>
      </c>
      <c r="O12" s="11">
        <f>SUM(B12:N12)</f>
        <v>201908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288031</v>
      </c>
      <c r="C13" s="15">
        <f t="shared" si="2"/>
        <v>191143</v>
      </c>
      <c r="D13" s="15">
        <f t="shared" si="2"/>
        <v>203895</v>
      </c>
      <c r="E13" s="15">
        <f t="shared" si="2"/>
        <v>48249</v>
      </c>
      <c r="F13" s="15">
        <f t="shared" si="2"/>
        <v>160746</v>
      </c>
      <c r="G13" s="15">
        <f t="shared" si="2"/>
        <v>264961</v>
      </c>
      <c r="H13" s="15">
        <f t="shared" si="2"/>
        <v>31859</v>
      </c>
      <c r="I13" s="15">
        <f t="shared" si="2"/>
        <v>191436</v>
      </c>
      <c r="J13" s="15">
        <f t="shared" si="2"/>
        <v>163433</v>
      </c>
      <c r="K13" s="15">
        <f t="shared" si="2"/>
        <v>264354</v>
      </c>
      <c r="L13" s="15">
        <f t="shared" si="2"/>
        <v>208001</v>
      </c>
      <c r="M13" s="15">
        <f t="shared" si="2"/>
        <v>98857</v>
      </c>
      <c r="N13" s="15">
        <f t="shared" si="2"/>
        <v>65576</v>
      </c>
      <c r="O13" s="11">
        <f>SUM(B13:N13)</f>
        <v>2180541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1.269174340016502</v>
      </c>
      <c r="C18" s="19">
        <v>1.344729903385471</v>
      </c>
      <c r="D18" s="19">
        <v>1.332233264395257</v>
      </c>
      <c r="E18" s="19">
        <v>0.931791489295091</v>
      </c>
      <c r="F18" s="19">
        <v>1.433486861257311</v>
      </c>
      <c r="G18" s="19">
        <v>1.518997837066306</v>
      </c>
      <c r="H18" s="19">
        <v>1.658259409754383</v>
      </c>
      <c r="I18" s="19">
        <v>1.299711454383474</v>
      </c>
      <c r="J18" s="19">
        <v>1.40897956393411</v>
      </c>
      <c r="K18" s="19">
        <v>1.22281567293956</v>
      </c>
      <c r="L18" s="19">
        <v>1.257437543832374</v>
      </c>
      <c r="M18" s="19">
        <v>1.294794701677219</v>
      </c>
      <c r="N18" s="19">
        <v>1.116477726750712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1330665.5399999998</v>
      </c>
      <c r="C20" s="24">
        <f t="shared" si="3"/>
        <v>982333.6699999999</v>
      </c>
      <c r="D20" s="24">
        <f t="shared" si="3"/>
        <v>880261.5300000001</v>
      </c>
      <c r="E20" s="24">
        <f t="shared" si="3"/>
        <v>262340.12</v>
      </c>
      <c r="F20" s="24">
        <f t="shared" si="3"/>
        <v>874647.6399999999</v>
      </c>
      <c r="G20" s="24">
        <f t="shared" si="3"/>
        <v>1275216.02</v>
      </c>
      <c r="H20" s="24">
        <f t="shared" si="3"/>
        <v>228153.38</v>
      </c>
      <c r="I20" s="24">
        <f t="shared" si="3"/>
        <v>974688.0800000001</v>
      </c>
      <c r="J20" s="24">
        <f t="shared" si="3"/>
        <v>866372.8499999999</v>
      </c>
      <c r="K20" s="24">
        <f t="shared" si="3"/>
        <v>1125779.0199999998</v>
      </c>
      <c r="L20" s="24">
        <f t="shared" si="3"/>
        <v>1041713.1399999999</v>
      </c>
      <c r="M20" s="24">
        <f t="shared" si="3"/>
        <v>587393.42</v>
      </c>
      <c r="N20" s="24">
        <f t="shared" si="3"/>
        <v>300932.21</v>
      </c>
      <c r="O20" s="24">
        <f>O21+O22+O23+O24+O25+O26+O27+O28+O29</f>
        <v>10730496.62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944860.11</v>
      </c>
      <c r="C21" s="28">
        <f t="shared" si="4"/>
        <v>675156.99</v>
      </c>
      <c r="D21" s="28">
        <f t="shared" si="4"/>
        <v>611729.72</v>
      </c>
      <c r="E21" s="28">
        <f t="shared" si="4"/>
        <v>256686.86</v>
      </c>
      <c r="F21" s="28">
        <f t="shared" si="4"/>
        <v>570922.37</v>
      </c>
      <c r="G21" s="28">
        <f t="shared" si="4"/>
        <v>774728.95</v>
      </c>
      <c r="H21" s="28">
        <f t="shared" si="4"/>
        <v>128476.15</v>
      </c>
      <c r="I21" s="28">
        <f t="shared" si="4"/>
        <v>679680.37</v>
      </c>
      <c r="J21" s="28">
        <f t="shared" si="4"/>
        <v>569967.74</v>
      </c>
      <c r="K21" s="28">
        <f t="shared" si="4"/>
        <v>835619.07</v>
      </c>
      <c r="L21" s="28">
        <f t="shared" si="4"/>
        <v>748210</v>
      </c>
      <c r="M21" s="28">
        <f t="shared" si="4"/>
        <v>409333.25</v>
      </c>
      <c r="N21" s="28">
        <f t="shared" si="4"/>
        <v>245583.26</v>
      </c>
      <c r="O21" s="28">
        <f aca="true" t="shared" si="5" ref="O21:O29">SUM(B21:N21)</f>
        <v>7450954.84</v>
      </c>
    </row>
    <row r="22" spans="1:23" ht="18.75" customHeight="1">
      <c r="A22" s="26" t="s">
        <v>33</v>
      </c>
      <c r="B22" s="28">
        <f>IF(B18&lt;&gt;0,ROUND((B18-1)*B21,2),0)</f>
        <v>254332.1</v>
      </c>
      <c r="C22" s="28">
        <f aca="true" t="shared" si="6" ref="C22:N22">IF(C18&lt;&gt;0,ROUND((C18-1)*C21,2),0)</f>
        <v>232746.8</v>
      </c>
      <c r="D22" s="28">
        <f t="shared" si="6"/>
        <v>203236.96</v>
      </c>
      <c r="E22" s="28">
        <f t="shared" si="6"/>
        <v>-17508.23</v>
      </c>
      <c r="F22" s="28">
        <f t="shared" si="6"/>
        <v>247487.35</v>
      </c>
      <c r="G22" s="28">
        <f t="shared" si="6"/>
        <v>402082.65</v>
      </c>
      <c r="H22" s="28">
        <f t="shared" si="6"/>
        <v>84570.63</v>
      </c>
      <c r="I22" s="28">
        <f t="shared" si="6"/>
        <v>203707.99</v>
      </c>
      <c r="J22" s="28">
        <f t="shared" si="6"/>
        <v>233105.16</v>
      </c>
      <c r="K22" s="28">
        <f t="shared" si="6"/>
        <v>186189.03</v>
      </c>
      <c r="L22" s="28">
        <f t="shared" si="6"/>
        <v>192617.34</v>
      </c>
      <c r="M22" s="28">
        <f t="shared" si="6"/>
        <v>120669.27</v>
      </c>
      <c r="N22" s="28">
        <f t="shared" si="6"/>
        <v>28604.98</v>
      </c>
      <c r="O22" s="28">
        <f t="shared" si="5"/>
        <v>2371842.03</v>
      </c>
      <c r="W22" s="51"/>
    </row>
    <row r="23" spans="1:15" ht="18.75" customHeight="1">
      <c r="A23" s="26" t="s">
        <v>34</v>
      </c>
      <c r="B23" s="28">
        <v>66108.9</v>
      </c>
      <c r="C23" s="28">
        <v>45466.01</v>
      </c>
      <c r="D23" s="28">
        <v>32487.41</v>
      </c>
      <c r="E23" s="28">
        <v>12131.27</v>
      </c>
      <c r="F23" s="28">
        <v>35793.02</v>
      </c>
      <c r="G23" s="28">
        <v>52697.71</v>
      </c>
      <c r="H23" s="28">
        <v>6645.07</v>
      </c>
      <c r="I23" s="28">
        <v>45294.44</v>
      </c>
      <c r="J23" s="28">
        <v>39429.06</v>
      </c>
      <c r="K23" s="28">
        <v>59417.07</v>
      </c>
      <c r="L23" s="28">
        <v>56601.17</v>
      </c>
      <c r="M23" s="28">
        <v>25730.14</v>
      </c>
      <c r="N23" s="28">
        <v>16008.18</v>
      </c>
      <c r="O23" s="28">
        <f t="shared" si="5"/>
        <v>493809.44999999995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1094.19</v>
      </c>
      <c r="C26" s="28">
        <v>825.85</v>
      </c>
      <c r="D26" s="28">
        <v>732.06</v>
      </c>
      <c r="E26" s="28">
        <v>218.84</v>
      </c>
      <c r="F26" s="28">
        <v>729.46</v>
      </c>
      <c r="G26" s="28">
        <v>1062.93</v>
      </c>
      <c r="H26" s="28">
        <v>190.18</v>
      </c>
      <c r="I26" s="28">
        <v>805.01</v>
      </c>
      <c r="J26" s="28">
        <v>724.25</v>
      </c>
      <c r="K26" s="28">
        <v>932.67</v>
      </c>
      <c r="L26" s="28">
        <v>862.32</v>
      </c>
      <c r="M26" s="28">
        <v>481.96</v>
      </c>
      <c r="N26" s="28">
        <v>244.87</v>
      </c>
      <c r="O26" s="28">
        <f t="shared" si="5"/>
        <v>8904.59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-54563.579999999994</v>
      </c>
      <c r="C31" s="28">
        <f aca="true" t="shared" si="7" ref="C31:O31">+C32+C34+C47+C48+C49+C54-C55</f>
        <v>-53916.26</v>
      </c>
      <c r="D31" s="28">
        <f t="shared" si="7"/>
        <v>-40124.34</v>
      </c>
      <c r="E31" s="28">
        <f t="shared" si="7"/>
        <v>-9735.279999999999</v>
      </c>
      <c r="F31" s="28">
        <f t="shared" si="7"/>
        <v>-31947.85</v>
      </c>
      <c r="G31" s="28">
        <f t="shared" si="7"/>
        <v>-47613.74</v>
      </c>
      <c r="H31" s="28">
        <f t="shared" si="7"/>
        <v>-9848.720000000001</v>
      </c>
      <c r="I31" s="28">
        <f t="shared" si="7"/>
        <v>-59185.96</v>
      </c>
      <c r="J31" s="28">
        <f t="shared" si="7"/>
        <v>-42703.28</v>
      </c>
      <c r="K31" s="28">
        <f t="shared" si="7"/>
        <v>-36593.41</v>
      </c>
      <c r="L31" s="28">
        <f t="shared" si="7"/>
        <v>-30029.07</v>
      </c>
      <c r="M31" s="28">
        <f t="shared" si="7"/>
        <v>-23008.02</v>
      </c>
      <c r="N31" s="28">
        <f t="shared" si="7"/>
        <v>-17641.71</v>
      </c>
      <c r="O31" s="28">
        <f t="shared" si="7"/>
        <v>-456911.22</v>
      </c>
    </row>
    <row r="32" spans="1:15" ht="18.75" customHeight="1">
      <c r="A32" s="26" t="s">
        <v>38</v>
      </c>
      <c r="B32" s="29">
        <f>+B33</f>
        <v>-48479.2</v>
      </c>
      <c r="C32" s="29">
        <f>+C33</f>
        <v>-49324</v>
      </c>
      <c r="D32" s="29">
        <f aca="true" t="shared" si="8" ref="D32:O32">+D33</f>
        <v>-36053.6</v>
      </c>
      <c r="E32" s="29">
        <f t="shared" si="8"/>
        <v>-8518.4</v>
      </c>
      <c r="F32" s="29">
        <f t="shared" si="8"/>
        <v>-27891.6</v>
      </c>
      <c r="G32" s="29">
        <f t="shared" si="8"/>
        <v>-41703.2</v>
      </c>
      <c r="H32" s="29">
        <f t="shared" si="8"/>
        <v>-8791.2</v>
      </c>
      <c r="I32" s="29">
        <f t="shared" si="8"/>
        <v>-54709.6</v>
      </c>
      <c r="J32" s="29">
        <f t="shared" si="8"/>
        <v>-38676</v>
      </c>
      <c r="K32" s="29">
        <f t="shared" si="8"/>
        <v>-31407.2</v>
      </c>
      <c r="L32" s="29">
        <f t="shared" si="8"/>
        <v>-25234</v>
      </c>
      <c r="M32" s="29">
        <f t="shared" si="8"/>
        <v>-20328</v>
      </c>
      <c r="N32" s="29">
        <f t="shared" si="8"/>
        <v>-16280</v>
      </c>
      <c r="O32" s="29">
        <f t="shared" si="8"/>
        <v>-407396</v>
      </c>
    </row>
    <row r="33" spans="1:26" ht="18.75" customHeight="1">
      <c r="A33" s="27" t="s">
        <v>39</v>
      </c>
      <c r="B33" s="16">
        <f>ROUND((-B9)*$G$3,2)</f>
        <v>-48479.2</v>
      </c>
      <c r="C33" s="16">
        <f aca="true" t="shared" si="9" ref="C33:N33">ROUND((-C9)*$G$3,2)</f>
        <v>-49324</v>
      </c>
      <c r="D33" s="16">
        <f t="shared" si="9"/>
        <v>-36053.6</v>
      </c>
      <c r="E33" s="16">
        <f t="shared" si="9"/>
        <v>-8518.4</v>
      </c>
      <c r="F33" s="16">
        <f t="shared" si="9"/>
        <v>-27891.6</v>
      </c>
      <c r="G33" s="16">
        <f t="shared" si="9"/>
        <v>-41703.2</v>
      </c>
      <c r="H33" s="16">
        <f t="shared" si="9"/>
        <v>-8791.2</v>
      </c>
      <c r="I33" s="16">
        <f t="shared" si="9"/>
        <v>-54709.6</v>
      </c>
      <c r="J33" s="16">
        <f t="shared" si="9"/>
        <v>-38676</v>
      </c>
      <c r="K33" s="16">
        <f t="shared" si="9"/>
        <v>-31407.2</v>
      </c>
      <c r="L33" s="16">
        <f t="shared" si="9"/>
        <v>-25234</v>
      </c>
      <c r="M33" s="16">
        <f t="shared" si="9"/>
        <v>-20328</v>
      </c>
      <c r="N33" s="16">
        <f t="shared" si="9"/>
        <v>-16280</v>
      </c>
      <c r="O33" s="30">
        <f aca="true" t="shared" si="10" ref="O33:O55">SUM(B33:N33)</f>
        <v>-407396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-4592.26</v>
      </c>
      <c r="D34" s="29">
        <f t="shared" si="11"/>
        <v>-4070.74</v>
      </c>
      <c r="E34" s="29">
        <f t="shared" si="11"/>
        <v>-1216.88</v>
      </c>
      <c r="F34" s="29">
        <f t="shared" si="11"/>
        <v>-4056.25</v>
      </c>
      <c r="G34" s="29">
        <f t="shared" si="11"/>
        <v>-5910.54</v>
      </c>
      <c r="H34" s="29">
        <f t="shared" si="11"/>
        <v>-1057.52</v>
      </c>
      <c r="I34" s="29">
        <f t="shared" si="11"/>
        <v>-4476.36</v>
      </c>
      <c r="J34" s="29">
        <f t="shared" si="11"/>
        <v>-4027.28</v>
      </c>
      <c r="K34" s="29">
        <f t="shared" si="11"/>
        <v>-5186.21</v>
      </c>
      <c r="L34" s="29">
        <f t="shared" si="11"/>
        <v>-4795.07</v>
      </c>
      <c r="M34" s="29">
        <f t="shared" si="11"/>
        <v>-2680.02</v>
      </c>
      <c r="N34" s="29">
        <f t="shared" si="11"/>
        <v>-1361.71</v>
      </c>
      <c r="O34" s="29">
        <f t="shared" si="11"/>
        <v>-49515.219999999994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-6084.38</v>
      </c>
      <c r="C43" s="31">
        <v>-4592.26</v>
      </c>
      <c r="D43" s="31">
        <v>-4070.74</v>
      </c>
      <c r="E43" s="31">
        <v>-1216.88</v>
      </c>
      <c r="F43" s="31">
        <v>-4056.25</v>
      </c>
      <c r="G43" s="31">
        <v>-5910.54</v>
      </c>
      <c r="H43" s="31">
        <v>-1057.52</v>
      </c>
      <c r="I43" s="31">
        <v>-4476.36</v>
      </c>
      <c r="J43" s="31">
        <v>-4027.28</v>
      </c>
      <c r="K43" s="31">
        <v>-5186.21</v>
      </c>
      <c r="L43" s="31">
        <v>-4795.07</v>
      </c>
      <c r="M43" s="31">
        <v>-2680.02</v>
      </c>
      <c r="N43" s="31">
        <v>-1361.71</v>
      </c>
      <c r="O43" s="31">
        <f>SUM(B43:N43)</f>
        <v>-49515.219999999994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-89785.88</v>
      </c>
      <c r="C50" s="33">
        <v>-87071.81</v>
      </c>
      <c r="D50" s="33">
        <v>-65921.84</v>
      </c>
      <c r="E50" s="33">
        <v>-28249.91</v>
      </c>
      <c r="F50" s="33">
        <v>-82685.19</v>
      </c>
      <c r="G50" s="33">
        <v>-124866.18</v>
      </c>
      <c r="H50" s="33">
        <v>-22477.48</v>
      </c>
      <c r="I50" s="33">
        <v>-90134.79</v>
      </c>
      <c r="J50" s="33">
        <v>-71041.33</v>
      </c>
      <c r="K50" s="33">
        <v>-75468.99</v>
      </c>
      <c r="L50" s="33">
        <v>-68612.18</v>
      </c>
      <c r="M50" s="33">
        <v>-27262.07</v>
      </c>
      <c r="N50" s="33">
        <v>-12042.21</v>
      </c>
      <c r="O50" s="31">
        <f t="shared" si="10"/>
        <v>-845619.8599999998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89785.88</v>
      </c>
      <c r="C51" s="33">
        <v>87071.81</v>
      </c>
      <c r="D51" s="33">
        <v>65921.84</v>
      </c>
      <c r="E51" s="33">
        <v>28249.91</v>
      </c>
      <c r="F51" s="33">
        <v>82685.19</v>
      </c>
      <c r="G51" s="33">
        <v>124866.18</v>
      </c>
      <c r="H51" s="33">
        <v>22477.48</v>
      </c>
      <c r="I51" s="33">
        <v>90134.79</v>
      </c>
      <c r="J51" s="33">
        <v>71041.33</v>
      </c>
      <c r="K51" s="33">
        <v>75468.99</v>
      </c>
      <c r="L51" s="33">
        <v>68612.18</v>
      </c>
      <c r="M51" s="33">
        <v>27262.07</v>
      </c>
      <c r="N51" s="33">
        <v>12042.21</v>
      </c>
      <c r="O51" s="31">
        <f t="shared" si="10"/>
        <v>845619.8599999998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1276101.9599999997</v>
      </c>
      <c r="C53" s="34">
        <f aca="true" t="shared" si="13" ref="C53:N53">+C20+C31</f>
        <v>928417.4099999999</v>
      </c>
      <c r="D53" s="34">
        <f t="shared" si="13"/>
        <v>840137.1900000002</v>
      </c>
      <c r="E53" s="34">
        <f t="shared" si="13"/>
        <v>252604.84</v>
      </c>
      <c r="F53" s="34">
        <f t="shared" si="13"/>
        <v>842699.7899999999</v>
      </c>
      <c r="G53" s="34">
        <f t="shared" si="13"/>
        <v>1227602.28</v>
      </c>
      <c r="H53" s="34">
        <f t="shared" si="13"/>
        <v>218304.66</v>
      </c>
      <c r="I53" s="34">
        <f t="shared" si="13"/>
        <v>915502.1200000001</v>
      </c>
      <c r="J53" s="34">
        <f t="shared" si="13"/>
        <v>823669.5699999998</v>
      </c>
      <c r="K53" s="34">
        <f t="shared" si="13"/>
        <v>1089185.6099999999</v>
      </c>
      <c r="L53" s="34">
        <f t="shared" si="13"/>
        <v>1011684.07</v>
      </c>
      <c r="M53" s="34">
        <f t="shared" si="13"/>
        <v>564385.4</v>
      </c>
      <c r="N53" s="34">
        <f t="shared" si="13"/>
        <v>283290.5</v>
      </c>
      <c r="O53" s="34">
        <f>SUM(B53:N53)</f>
        <v>10273585.4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1276101.96</v>
      </c>
      <c r="C59" s="42">
        <f t="shared" si="14"/>
        <v>928417.4199999999</v>
      </c>
      <c r="D59" s="42">
        <f t="shared" si="14"/>
        <v>840137.19</v>
      </c>
      <c r="E59" s="42">
        <f t="shared" si="14"/>
        <v>252604.84</v>
      </c>
      <c r="F59" s="42">
        <f t="shared" si="14"/>
        <v>842699.79</v>
      </c>
      <c r="G59" s="42">
        <f t="shared" si="14"/>
        <v>1227602.27</v>
      </c>
      <c r="H59" s="42">
        <f t="shared" si="14"/>
        <v>218304.66</v>
      </c>
      <c r="I59" s="42">
        <f t="shared" si="14"/>
        <v>915502.12</v>
      </c>
      <c r="J59" s="42">
        <f t="shared" si="14"/>
        <v>823669.56</v>
      </c>
      <c r="K59" s="42">
        <f t="shared" si="14"/>
        <v>1089185.6</v>
      </c>
      <c r="L59" s="42">
        <f t="shared" si="14"/>
        <v>1011684.08</v>
      </c>
      <c r="M59" s="42">
        <f t="shared" si="14"/>
        <v>564385.41</v>
      </c>
      <c r="N59" s="42">
        <f t="shared" si="14"/>
        <v>283290.5</v>
      </c>
      <c r="O59" s="34">
        <f t="shared" si="14"/>
        <v>10273585.399999999</v>
      </c>
      <c r="Q59"/>
    </row>
    <row r="60" spans="1:18" ht="18.75" customHeight="1">
      <c r="A60" s="26" t="s">
        <v>54</v>
      </c>
      <c r="B60" s="42">
        <v>1051014.2</v>
      </c>
      <c r="C60" s="42">
        <v>675078.85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1726093.0499999998</v>
      </c>
      <c r="P60"/>
      <c r="Q60"/>
      <c r="R60" s="41"/>
    </row>
    <row r="61" spans="1:16" ht="18.75" customHeight="1">
      <c r="A61" s="26" t="s">
        <v>55</v>
      </c>
      <c r="B61" s="42">
        <v>225087.76</v>
      </c>
      <c r="C61" s="42">
        <v>253338.57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478426.33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840137.19</v>
      </c>
      <c r="E62" s="43">
        <v>0</v>
      </c>
      <c r="F62" s="43">
        <v>0</v>
      </c>
      <c r="G62" s="43">
        <v>0</v>
      </c>
      <c r="H62" s="42">
        <v>218304.66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1058441.8499999999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252604.84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252604.84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842699.79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842699.79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1227602.27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1227602.27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915502.12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915502.12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823669.56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823669.56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1089185.6</v>
      </c>
      <c r="L68" s="29">
        <v>1011684.08</v>
      </c>
      <c r="M68" s="43">
        <v>0</v>
      </c>
      <c r="N68" s="43">
        <v>0</v>
      </c>
      <c r="O68" s="34">
        <f t="shared" si="15"/>
        <v>2100869.68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564385.41</v>
      </c>
      <c r="N69" s="43">
        <v>0</v>
      </c>
      <c r="O69" s="34">
        <f t="shared" si="15"/>
        <v>564385.41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283290.5</v>
      </c>
      <c r="O70" s="46">
        <f t="shared" si="15"/>
        <v>283290.5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2023-01-17T17:51:29Z</dcterms:modified>
  <cp:category/>
  <cp:version/>
  <cp:contentType/>
  <cp:contentStatus/>
</cp:coreProperties>
</file>