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<sst xmlns="http://schemas.openxmlformats.org/spreadsheetml/2006/main" count="88" uniqueCount="85">
  <si>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</si>
  <si>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</si>
  <si>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</si>
  <si>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</si>
  <si>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</si>
  <si>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</si>
  <si>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</si>
  <si>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</si>
  <si>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</si>
  <si>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</si>
  <si>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</si>
  <si>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</si>
  <si>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</si>
  <si>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</si>
  <si>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</si>
  <si>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</si>
  <si>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</si>
  <si>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</si>
  <si>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</si>
  <si>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</si>
  <si>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</si>
  <si>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</si>
  <si>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</si>
  <si>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</si>
  <si>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</si>
  <si>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</si>
  <si>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</si>
  <si>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</si>
  <si>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</si>
  <si>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</si>
  <si>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</si>
  <si>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</si>
  <si>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</si>
  <si>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</si>
  <si>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</si>
  <si>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</si>
  <si>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</si>
  <si>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</si>
  <si>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</si>
  <si>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</si>
  <si>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</si>
  <si>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</si>
  <si>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</si>
  <si>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</si>
  <si>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</si>
  <si>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</si>
  <si>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</si>
  <si>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</si>
  <si>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</si>
  <si>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</si>
  <si>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</si>
  <si>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</si>
  <si>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</si>
  <si>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</si>
  <si>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</si>
  <si>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</si>
  <si>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</si>
  <si>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</si>
  <si>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</si>
  <si>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</si>
  <si>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</si>
  <si>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</si>
  <si>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</si>
  <si>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</si>
  <si>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</si>
  <si>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</si>
  <si>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</si>
  <si>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</si>
  <si>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</si>
  <si>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</si>
  <si>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</si>
  <si>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</si>
  <si>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</si>
  <si>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</si>
  <si>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</si>
  <si>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</si>
  <si>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</si>
  <si>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</si>
  <si>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</si>
  <si>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</si>
  <si>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</si>
  <si>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</si>
  <si>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</si>
  <si>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</si>
  <si>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09/01/23 - VENCIMENTO 16/01/23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</si>
</sst>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314783</v>
      </c>
      <c r="C7" s="9">
        <f t="shared" si="0"/>
        <v>218207</v>
      </c>
      <c r="D7" s="9">
        <f t="shared" si="0"/>
        <v>223581</v>
      </c>
      <c r="E7" s="9">
        <f t="shared" si="0"/>
        <v>55661</v>
      </c>
      <c r="F7" s="9">
        <f t="shared" si="0"/>
        <v>191654</v>
      </c>
      <c r="G7" s="9">
        <f t="shared" si="0"/>
        <v>296076</v>
      </c>
      <c r="H7" s="9">
        <f t="shared" si="0"/>
        <v>36846</v>
      </c>
      <c r="I7" s="9">
        <f t="shared" si="0"/>
        <v>207256</v>
      </c>
      <c r="J7" s="9">
        <f t="shared" si="0"/>
        <v>189343</v>
      </c>
      <c r="K7" s="9">
        <f t="shared" si="0"/>
        <v>312736</v>
      </c>
      <c r="L7" s="9">
        <f t="shared" si="0"/>
        <v>227518</v>
      </c>
      <c r="M7" s="9">
        <f t="shared" si="0"/>
        <v>106301</v>
      </c>
      <c r="N7" s="9">
        <f t="shared" si="0"/>
        <v>71410</v>
      </c>
      <c r="O7" s="9">
        <f t="shared" si="0"/>
        <v>2451372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12226</v>
      </c>
      <c r="C8" s="11">
        <f t="shared" si="1"/>
        <v>12577</v>
      </c>
      <c r="D8" s="11">
        <f t="shared" si="1"/>
        <v>9367</v>
      </c>
      <c r="E8" s="11">
        <f t="shared" si="1"/>
        <v>2325</v>
      </c>
      <c r="F8" s="11">
        <f t="shared" si="1"/>
        <v>7724</v>
      </c>
      <c r="G8" s="11">
        <f t="shared" si="1"/>
        <v>10720</v>
      </c>
      <c r="H8" s="11">
        <f t="shared" si="1"/>
        <v>2067</v>
      </c>
      <c r="I8" s="11">
        <f t="shared" si="1"/>
        <v>12485</v>
      </c>
      <c r="J8" s="11">
        <f t="shared" si="1"/>
        <v>9826</v>
      </c>
      <c r="K8" s="11">
        <f t="shared" si="1"/>
        <v>8860</v>
      </c>
      <c r="L8" s="11">
        <f t="shared" si="1"/>
        <v>6777</v>
      </c>
      <c r="M8" s="11">
        <f t="shared" si="1"/>
        <v>4878</v>
      </c>
      <c r="N8" s="11">
        <f t="shared" si="1"/>
        <v>4018</v>
      </c>
      <c r="O8" s="11">
        <f t="shared" si="1"/>
        <v>103850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12226</v>
      </c>
      <c r="C9" s="11">
        <v>12577</v>
      </c>
      <c r="D9" s="11">
        <v>9367</v>
      </c>
      <c r="E9" s="11">
        <v>2325</v>
      </c>
      <c r="F9" s="11">
        <v>7724</v>
      </c>
      <c r="G9" s="11">
        <v>10720</v>
      </c>
      <c r="H9" s="11">
        <v>2067</v>
      </c>
      <c r="I9" s="11">
        <v>12484</v>
      </c>
      <c r="J9" s="11">
        <v>9826</v>
      </c>
      <c r="K9" s="11">
        <v>8850</v>
      </c>
      <c r="L9" s="11">
        <v>6777</v>
      </c>
      <c r="M9" s="11">
        <v>4873</v>
      </c>
      <c r="N9" s="11">
        <v>4011</v>
      </c>
      <c r="O9" s="11">
        <f>SUM(B9:N9)</f>
        <v>103827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10</v>
      </c>
      <c r="L10" s="13">
        <v>0</v>
      </c>
      <c r="M10" s="13">
        <v>5</v>
      </c>
      <c r="N10" s="13">
        <v>7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302557</v>
      </c>
      <c r="C11" s="13">
        <v>205630</v>
      </c>
      <c r="D11" s="13">
        <v>214214</v>
      </c>
      <c r="E11" s="13">
        <v>53336</v>
      </c>
      <c r="F11" s="13">
        <v>183930</v>
      </c>
      <c r="G11" s="13">
        <v>285356</v>
      </c>
      <c r="H11" s="13">
        <v>34779</v>
      </c>
      <c r="I11" s="13">
        <v>194771</v>
      </c>
      <c r="J11" s="13">
        <v>179517</v>
      </c>
      <c r="K11" s="13">
        <v>303876</v>
      </c>
      <c r="L11" s="13">
        <v>220741</v>
      </c>
      <c r="M11" s="13">
        <v>101423</v>
      </c>
      <c r="N11" s="13">
        <v>67392</v>
      </c>
      <c r="O11" s="11">
        <f>SUM(B11:N11)</f>
        <v>2347522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24468</v>
      </c>
      <c r="C12" s="13">
        <v>21012</v>
      </c>
      <c r="D12" s="13">
        <v>18522</v>
      </c>
      <c r="E12" s="13">
        <v>6801</v>
      </c>
      <c r="F12" s="13">
        <v>19983</v>
      </c>
      <c r="G12" s="13">
        <v>31949</v>
      </c>
      <c r="H12" s="13">
        <v>4125</v>
      </c>
      <c r="I12" s="13">
        <v>21778</v>
      </c>
      <c r="J12" s="13">
        <v>17138</v>
      </c>
      <c r="K12" s="13">
        <v>23001</v>
      </c>
      <c r="L12" s="13">
        <v>17025</v>
      </c>
      <c r="M12" s="13">
        <v>5696</v>
      </c>
      <c r="N12" s="13">
        <v>3123</v>
      </c>
      <c r="O12" s="11">
        <f>SUM(B12:N12)</f>
        <v>214621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278089</v>
      </c>
      <c r="C13" s="15">
        <f t="shared" si="2"/>
        <v>184618</v>
      </c>
      <c r="D13" s="15">
        <f t="shared" si="2"/>
        <v>195692</v>
      </c>
      <c r="E13" s="15">
        <f t="shared" si="2"/>
        <v>46535</v>
      </c>
      <c r="F13" s="15">
        <f t="shared" si="2"/>
        <v>163947</v>
      </c>
      <c r="G13" s="15">
        <f t="shared" si="2"/>
        <v>253407</v>
      </c>
      <c r="H13" s="15">
        <f t="shared" si="2"/>
        <v>30654</v>
      </c>
      <c r="I13" s="15">
        <f t="shared" si="2"/>
        <v>172993</v>
      </c>
      <c r="J13" s="15">
        <f t="shared" si="2"/>
        <v>162379</v>
      </c>
      <c r="K13" s="15">
        <f t="shared" si="2"/>
        <v>280875</v>
      </c>
      <c r="L13" s="15">
        <f t="shared" si="2"/>
        <v>203716</v>
      </c>
      <c r="M13" s="15">
        <f t="shared" si="2"/>
        <v>95727</v>
      </c>
      <c r="N13" s="15">
        <f t="shared" si="2"/>
        <v>64269</v>
      </c>
      <c r="O13" s="11">
        <f>SUM(B13:N13)</f>
        <v>2132901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1.29245259208729</v>
      </c>
      <c r="C18" s="19">
        <v>1.368567486341274</v>
      </c>
      <c r="D18" s="19">
        <v>1.361057562692952</v>
      </c>
      <c r="E18" s="19">
        <v>0.941511463514797</v>
      </c>
      <c r="F18" s="19">
        <v>1.396947717135709</v>
      </c>
      <c r="G18" s="19">
        <v>1.5562238056621</v>
      </c>
      <c r="H18" s="19">
        <v>1.727664736661531</v>
      </c>
      <c r="I18" s="19">
        <v>1.398692027787794</v>
      </c>
      <c r="J18" s="19">
        <v>1.369239586203963</v>
      </c>
      <c r="K18" s="19">
        <v>1.139829261837569</v>
      </c>
      <c r="L18" s="19">
        <v>1.26118612687605</v>
      </c>
      <c r="M18" s="19">
        <v>1.306768231046931</v>
      </c>
      <c r="N18" s="19">
        <v>1.127788777152818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1326350.8599999999</v>
      </c>
      <c r="C20" s="24">
        <f t="shared" si="3"/>
        <v>980780.2499999999</v>
      </c>
      <c r="D20" s="24">
        <f t="shared" si="3"/>
        <v>874581.0600000002</v>
      </c>
      <c r="E20" s="24">
        <f t="shared" si="3"/>
        <v>261199.81</v>
      </c>
      <c r="F20" s="24">
        <f t="shared" si="3"/>
        <v>882705.78</v>
      </c>
      <c r="G20" s="24">
        <f t="shared" si="3"/>
        <v>1267300.07</v>
      </c>
      <c r="H20" s="24">
        <f t="shared" si="3"/>
        <v>231850.46000000002</v>
      </c>
      <c r="I20" s="24">
        <f t="shared" si="3"/>
        <v>963445.4700000001</v>
      </c>
      <c r="J20" s="24">
        <f t="shared" si="3"/>
        <v>847473.0099999999</v>
      </c>
      <c r="K20" s="24">
        <f t="shared" si="3"/>
        <v>1122663.0099999998</v>
      </c>
      <c r="L20" s="24">
        <f t="shared" si="3"/>
        <v>1035480.8199999998</v>
      </c>
      <c r="M20" s="24">
        <f t="shared" si="3"/>
        <v>579924.93</v>
      </c>
      <c r="N20" s="24">
        <f t="shared" si="3"/>
        <v>300586.76000000007</v>
      </c>
      <c r="O20" s="24">
        <f>O21+O22+O23+O24+O25+O26+O27+O28+O29</f>
        <v>10674342.290000001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924328.8</v>
      </c>
      <c r="C21" s="28">
        <f t="shared" si="4"/>
        <v>661930.93</v>
      </c>
      <c r="D21" s="28">
        <f t="shared" si="4"/>
        <v>594814.89</v>
      </c>
      <c r="E21" s="28">
        <f t="shared" si="4"/>
        <v>252973.68</v>
      </c>
      <c r="F21" s="28">
        <f t="shared" si="4"/>
        <v>590984.27</v>
      </c>
      <c r="G21" s="28">
        <f t="shared" si="4"/>
        <v>751204.03</v>
      </c>
      <c r="H21" s="28">
        <f t="shared" si="4"/>
        <v>125515.9</v>
      </c>
      <c r="I21" s="28">
        <f t="shared" si="4"/>
        <v>624275.8</v>
      </c>
      <c r="J21" s="28">
        <f t="shared" si="4"/>
        <v>573633.55</v>
      </c>
      <c r="K21" s="28">
        <f t="shared" si="4"/>
        <v>895582.08</v>
      </c>
      <c r="L21" s="28">
        <f t="shared" si="4"/>
        <v>741867.94</v>
      </c>
      <c r="M21" s="28">
        <f t="shared" si="4"/>
        <v>399968.14</v>
      </c>
      <c r="N21" s="28">
        <f t="shared" si="4"/>
        <v>242701.17</v>
      </c>
      <c r="O21" s="28">
        <f aca="true" t="shared" si="5" ref="O21:O29">SUM(B21:N21)</f>
        <v>7379781.180000001</v>
      </c>
    </row>
    <row r="22" spans="1:23" ht="18.75" customHeight="1">
      <c r="A22" s="26" t="s">
        <v>34</v>
      </c>
      <c r="B22" s="28">
        <f>IF(B18&lt;&gt;0,ROUND((B18-1)*B21,2),0)</f>
        <v>270322.35</v>
      </c>
      <c r="C22" s="28">
        <f aca="true" t="shared" si="6" ref="C22:N22">IF(C18&lt;&gt;0,ROUND((C18-1)*C21,2),0)</f>
        <v>243966.22</v>
      </c>
      <c r="D22" s="28">
        <f t="shared" si="6"/>
        <v>214762.41</v>
      </c>
      <c r="E22" s="28">
        <f t="shared" si="6"/>
        <v>-14796.06</v>
      </c>
      <c r="F22" s="28">
        <f t="shared" si="6"/>
        <v>234589.86</v>
      </c>
      <c r="G22" s="28">
        <f t="shared" si="6"/>
        <v>417837.56</v>
      </c>
      <c r="H22" s="28">
        <f t="shared" si="6"/>
        <v>91333.49</v>
      </c>
      <c r="I22" s="28">
        <f t="shared" si="6"/>
        <v>248893.78</v>
      </c>
      <c r="J22" s="28">
        <f t="shared" si="6"/>
        <v>211808.21</v>
      </c>
      <c r="K22" s="28">
        <f t="shared" si="6"/>
        <v>125228.58</v>
      </c>
      <c r="L22" s="28">
        <f t="shared" si="6"/>
        <v>193765.61</v>
      </c>
      <c r="M22" s="28">
        <f t="shared" si="6"/>
        <v>122697.52</v>
      </c>
      <c r="N22" s="28">
        <f t="shared" si="6"/>
        <v>31014.49</v>
      </c>
      <c r="O22" s="28">
        <f t="shared" si="5"/>
        <v>2391424.02</v>
      </c>
      <c r="W22" s="51"/>
    </row>
    <row r="23" spans="1:15" ht="18.75" customHeight="1">
      <c r="A23" s="26" t="s">
        <v>35</v>
      </c>
      <c r="B23" s="28">
        <v>66296.2</v>
      </c>
      <c r="C23" s="28">
        <v>45887.97</v>
      </c>
      <c r="D23" s="28">
        <v>32172.87</v>
      </c>
      <c r="E23" s="28">
        <v>11984.16</v>
      </c>
      <c r="F23" s="28">
        <v>36650.28</v>
      </c>
      <c r="G23" s="28">
        <v>52517.91</v>
      </c>
      <c r="H23" s="28">
        <v>6529.12</v>
      </c>
      <c r="I23" s="28">
        <v>44249.77</v>
      </c>
      <c r="J23" s="28">
        <v>38149.94</v>
      </c>
      <c r="K23" s="28">
        <v>57262.03</v>
      </c>
      <c r="L23" s="28">
        <v>55533.98</v>
      </c>
      <c r="M23" s="28">
        <v>25588.09</v>
      </c>
      <c r="N23" s="28">
        <v>16127.46</v>
      </c>
      <c r="O23" s="28">
        <f t="shared" si="5"/>
        <v>488949.78</v>
      </c>
    </row>
    <row r="24" spans="1:15" ht="18.75" customHeight="1">
      <c r="A24" s="26" t="s">
        <v>36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69</v>
      </c>
      <c r="B26" s="28">
        <v>1133.27</v>
      </c>
      <c r="C26" s="28">
        <v>857.11</v>
      </c>
      <c r="D26" s="28">
        <v>755.51</v>
      </c>
      <c r="E26" s="28">
        <v>226.65</v>
      </c>
      <c r="F26" s="28">
        <v>765.93</v>
      </c>
      <c r="G26" s="28">
        <v>1096.79</v>
      </c>
      <c r="H26" s="28">
        <v>200.6</v>
      </c>
      <c r="I26" s="28">
        <v>825.85</v>
      </c>
      <c r="J26" s="28">
        <v>734.67</v>
      </c>
      <c r="K26" s="28">
        <v>969.14</v>
      </c>
      <c r="L26" s="28">
        <v>890.98</v>
      </c>
      <c r="M26" s="28">
        <v>492.38</v>
      </c>
      <c r="N26" s="28">
        <v>252.72</v>
      </c>
      <c r="O26" s="28">
        <f t="shared" si="5"/>
        <v>9201.6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-61851.68</v>
      </c>
      <c r="C31" s="28">
        <f aca="true" t="shared" si="7" ref="C31:O31">+C32+C34+C47+C48+C49+C54-C55</f>
        <v>-60580.100000000006</v>
      </c>
      <c r="D31" s="28">
        <f t="shared" si="7"/>
        <v>-47026.32000000001</v>
      </c>
      <c r="E31" s="28">
        <f t="shared" si="7"/>
        <v>-11490.34</v>
      </c>
      <c r="F31" s="28">
        <f t="shared" si="7"/>
        <v>-46217.46</v>
      </c>
      <c r="G31" s="28">
        <f t="shared" si="7"/>
        <v>-54573.66</v>
      </c>
      <c r="H31" s="28">
        <f t="shared" si="7"/>
        <v>-10659.07</v>
      </c>
      <c r="I31" s="28">
        <f t="shared" si="7"/>
        <v>-60445.86</v>
      </c>
      <c r="J31" s="28">
        <f t="shared" si="7"/>
        <v>-49194.020000000004</v>
      </c>
      <c r="K31" s="28">
        <f t="shared" si="7"/>
        <v>-44672.22</v>
      </c>
      <c r="L31" s="28">
        <f t="shared" si="7"/>
        <v>-35182.42</v>
      </c>
      <c r="M31" s="28">
        <f t="shared" si="7"/>
        <v>-24179.170000000002</v>
      </c>
      <c r="N31" s="28">
        <f t="shared" si="7"/>
        <v>-19053.59</v>
      </c>
      <c r="O31" s="28">
        <f t="shared" si="7"/>
        <v>-525125.91</v>
      </c>
    </row>
    <row r="32" spans="1:15" ht="18.75" customHeight="1">
      <c r="A32" s="26" t="s">
        <v>39</v>
      </c>
      <c r="B32" s="29">
        <f>+B33</f>
        <v>-53794.4</v>
      </c>
      <c r="C32" s="29">
        <f>+C33</f>
        <v>-55338.8</v>
      </c>
      <c r="D32" s="29">
        <f aca="true" t="shared" si="8" ref="D32:O32">+D33</f>
        <v>-41214.8</v>
      </c>
      <c r="E32" s="29">
        <f t="shared" si="8"/>
        <v>-10230</v>
      </c>
      <c r="F32" s="29">
        <f t="shared" si="8"/>
        <v>-33985.6</v>
      </c>
      <c r="G32" s="29">
        <f t="shared" si="8"/>
        <v>-47168</v>
      </c>
      <c r="H32" s="29">
        <f t="shared" si="8"/>
        <v>-9094.8</v>
      </c>
      <c r="I32" s="29">
        <f t="shared" si="8"/>
        <v>-54929.6</v>
      </c>
      <c r="J32" s="29">
        <f t="shared" si="8"/>
        <v>-43234.4</v>
      </c>
      <c r="K32" s="29">
        <f t="shared" si="8"/>
        <v>-38940</v>
      </c>
      <c r="L32" s="29">
        <f t="shared" si="8"/>
        <v>-29818.8</v>
      </c>
      <c r="M32" s="29">
        <f t="shared" si="8"/>
        <v>-21441.2</v>
      </c>
      <c r="N32" s="29">
        <f t="shared" si="8"/>
        <v>-17648.4</v>
      </c>
      <c r="O32" s="29">
        <f t="shared" si="8"/>
        <v>-456838.80000000005</v>
      </c>
    </row>
    <row r="33" spans="1:26" ht="18.75" customHeight="1">
      <c r="A33" s="27" t="s">
        <v>40</v>
      </c>
      <c r="B33" s="16">
        <f>ROUND((-B9)*$G$3,2)</f>
        <v>-53794.4</v>
      </c>
      <c r="C33" s="16">
        <f aca="true" t="shared" si="9" ref="C33:N33">ROUND((-C9)*$G$3,2)</f>
        <v>-55338.8</v>
      </c>
      <c r="D33" s="16">
        <f t="shared" si="9"/>
        <v>-41214.8</v>
      </c>
      <c r="E33" s="16">
        <f t="shared" si="9"/>
        <v>-10230</v>
      </c>
      <c r="F33" s="16">
        <f t="shared" si="9"/>
        <v>-33985.6</v>
      </c>
      <c r="G33" s="16">
        <f t="shared" si="9"/>
        <v>-47168</v>
      </c>
      <c r="H33" s="16">
        <f t="shared" si="9"/>
        <v>-9094.8</v>
      </c>
      <c r="I33" s="16">
        <f t="shared" si="9"/>
        <v>-54929.6</v>
      </c>
      <c r="J33" s="16">
        <f t="shared" si="9"/>
        <v>-43234.4</v>
      </c>
      <c r="K33" s="16">
        <f t="shared" si="9"/>
        <v>-38940</v>
      </c>
      <c r="L33" s="16">
        <f t="shared" si="9"/>
        <v>-29818.8</v>
      </c>
      <c r="M33" s="16">
        <f t="shared" si="9"/>
        <v>-21441.2</v>
      </c>
      <c r="N33" s="16">
        <f t="shared" si="9"/>
        <v>-17648.4</v>
      </c>
      <c r="O33" s="30">
        <f aca="true" t="shared" si="10" ref="O33:O55">SUM(B33:N33)</f>
        <v>-456838.80000000005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-8057.280000000001</v>
      </c>
      <c r="C34" s="29">
        <f aca="true" t="shared" si="11" ref="C34:O34">SUM(C35:C45)</f>
        <v>-5241.3</v>
      </c>
      <c r="D34" s="29">
        <f t="shared" si="11"/>
        <v>-5811.52</v>
      </c>
      <c r="E34" s="29">
        <f t="shared" si="11"/>
        <v>-1260.34</v>
      </c>
      <c r="F34" s="29">
        <f t="shared" si="11"/>
        <v>-12231.86</v>
      </c>
      <c r="G34" s="29">
        <f t="shared" si="11"/>
        <v>-7405.66</v>
      </c>
      <c r="H34" s="29">
        <f t="shared" si="11"/>
        <v>-1564.27</v>
      </c>
      <c r="I34" s="29">
        <f t="shared" si="11"/>
        <v>-5516.26</v>
      </c>
      <c r="J34" s="29">
        <f t="shared" si="11"/>
        <v>-5959.62</v>
      </c>
      <c r="K34" s="29">
        <f t="shared" si="11"/>
        <v>-5732.22</v>
      </c>
      <c r="L34" s="29">
        <f t="shared" si="11"/>
        <v>-5363.62</v>
      </c>
      <c r="M34" s="29">
        <f t="shared" si="11"/>
        <v>-2737.97</v>
      </c>
      <c r="N34" s="29">
        <f t="shared" si="11"/>
        <v>-1405.19</v>
      </c>
      <c r="O34" s="29">
        <f t="shared" si="11"/>
        <v>-68287.11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-1755.6</v>
      </c>
      <c r="C39" s="31">
        <v>-475.2</v>
      </c>
      <c r="D39" s="31">
        <v>-1610.4</v>
      </c>
      <c r="E39" s="31">
        <v>0</v>
      </c>
      <c r="F39" s="31">
        <v>-7972.8</v>
      </c>
      <c r="G39" s="31">
        <v>-1306.8</v>
      </c>
      <c r="H39" s="31">
        <v>-448.8</v>
      </c>
      <c r="I39" s="31">
        <v>-924</v>
      </c>
      <c r="J39" s="31">
        <v>-1874.4</v>
      </c>
      <c r="K39" s="31">
        <v>-343.2</v>
      </c>
      <c r="L39" s="31">
        <v>-409.2</v>
      </c>
      <c r="M39" s="31">
        <v>0</v>
      </c>
      <c r="N39" s="31">
        <v>0</v>
      </c>
      <c r="O39" s="31">
        <f t="shared" si="10"/>
        <v>-17120.399999999998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-6301.68</v>
      </c>
      <c r="C43" s="31">
        <v>-4766.1</v>
      </c>
      <c r="D43" s="31">
        <v>-4201.12</v>
      </c>
      <c r="E43" s="31">
        <v>-1260.34</v>
      </c>
      <c r="F43" s="31">
        <v>-4259.06</v>
      </c>
      <c r="G43" s="31">
        <v>-6098.86</v>
      </c>
      <c r="H43" s="31">
        <v>-1115.47</v>
      </c>
      <c r="I43" s="31">
        <v>-4592.26</v>
      </c>
      <c r="J43" s="31">
        <v>-4085.22</v>
      </c>
      <c r="K43" s="31">
        <v>-5389.02</v>
      </c>
      <c r="L43" s="31">
        <v>-4954.42</v>
      </c>
      <c r="M43" s="31">
        <v>-2737.97</v>
      </c>
      <c r="N43" s="31">
        <v>-1405.19</v>
      </c>
      <c r="O43" s="31">
        <f>SUM(B43:N43)</f>
        <v>-51166.71000000001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-98478.81</v>
      </c>
      <c r="C50" s="33">
        <v>-92167.04</v>
      </c>
      <c r="D50" s="33">
        <v>-69877.95</v>
      </c>
      <c r="E50" s="33">
        <v>-30839.13</v>
      </c>
      <c r="F50" s="33">
        <v>-89210.11</v>
      </c>
      <c r="G50" s="33">
        <v>-132256.08</v>
      </c>
      <c r="H50" s="33">
        <v>-25014</v>
      </c>
      <c r="I50" s="33">
        <v>-96951.3</v>
      </c>
      <c r="J50" s="33">
        <v>-74325.79</v>
      </c>
      <c r="K50" s="33">
        <v>-79576.56</v>
      </c>
      <c r="L50" s="33">
        <v>-74443.52</v>
      </c>
      <c r="M50" s="33">
        <v>-29528.63</v>
      </c>
      <c r="N50" s="33">
        <v>-12776.19</v>
      </c>
      <c r="O50" s="31">
        <f t="shared" si="10"/>
        <v>-905445.11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98478.81</v>
      </c>
      <c r="C51" s="33">
        <v>92167.04</v>
      </c>
      <c r="D51" s="33">
        <v>69877.95</v>
      </c>
      <c r="E51" s="33">
        <v>30839.13</v>
      </c>
      <c r="F51" s="33">
        <v>89210.11</v>
      </c>
      <c r="G51" s="33">
        <v>132256.08</v>
      </c>
      <c r="H51" s="33">
        <v>25014</v>
      </c>
      <c r="I51" s="33">
        <v>96951.3</v>
      </c>
      <c r="J51" s="33">
        <v>74325.79</v>
      </c>
      <c r="K51" s="33">
        <v>79576.56</v>
      </c>
      <c r="L51" s="33">
        <v>74443.52</v>
      </c>
      <c r="M51" s="33">
        <v>29528.63</v>
      </c>
      <c r="N51" s="33">
        <v>12776.19</v>
      </c>
      <c r="O51" s="31">
        <f t="shared" si="10"/>
        <v>905445.11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1264499.18</v>
      </c>
      <c r="C53" s="34">
        <f aca="true" t="shared" si="13" ref="C53:N53">+C20+C31</f>
        <v>920200.1499999999</v>
      </c>
      <c r="D53" s="34">
        <f t="shared" si="13"/>
        <v>827554.7400000002</v>
      </c>
      <c r="E53" s="34">
        <f t="shared" si="13"/>
        <v>249709.47</v>
      </c>
      <c r="F53" s="34">
        <f t="shared" si="13"/>
        <v>836488.3200000001</v>
      </c>
      <c r="G53" s="34">
        <f t="shared" si="13"/>
        <v>1212726.4100000001</v>
      </c>
      <c r="H53" s="34">
        <f t="shared" si="13"/>
        <v>221191.39</v>
      </c>
      <c r="I53" s="34">
        <f t="shared" si="13"/>
        <v>902999.6100000001</v>
      </c>
      <c r="J53" s="34">
        <f t="shared" si="13"/>
        <v>798278.9899999999</v>
      </c>
      <c r="K53" s="34">
        <f t="shared" si="13"/>
        <v>1077990.7899999998</v>
      </c>
      <c r="L53" s="34">
        <f t="shared" si="13"/>
        <v>1000298.3999999998</v>
      </c>
      <c r="M53" s="34">
        <f t="shared" si="13"/>
        <v>555745.76</v>
      </c>
      <c r="N53" s="34">
        <f t="shared" si="13"/>
        <v>281533.17000000004</v>
      </c>
      <c r="O53" s="34">
        <f>SUM(B53:N53)</f>
        <v>10149216.38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1264499.19</v>
      </c>
      <c r="C59" s="42">
        <f t="shared" si="14"/>
        <v>920200.15</v>
      </c>
      <c r="D59" s="42">
        <f t="shared" si="14"/>
        <v>827554.75</v>
      </c>
      <c r="E59" s="42">
        <f t="shared" si="14"/>
        <v>249709.47</v>
      </c>
      <c r="F59" s="42">
        <f t="shared" si="14"/>
        <v>836488.32</v>
      </c>
      <c r="G59" s="42">
        <f t="shared" si="14"/>
        <v>1212726.41</v>
      </c>
      <c r="H59" s="42">
        <f t="shared" si="14"/>
        <v>221191.39</v>
      </c>
      <c r="I59" s="42">
        <f t="shared" si="14"/>
        <v>902999.61</v>
      </c>
      <c r="J59" s="42">
        <f t="shared" si="14"/>
        <v>798279</v>
      </c>
      <c r="K59" s="42">
        <f t="shared" si="14"/>
        <v>1077990.8</v>
      </c>
      <c r="L59" s="42">
        <f t="shared" si="14"/>
        <v>1000298.41</v>
      </c>
      <c r="M59" s="42">
        <f t="shared" si="14"/>
        <v>555745.76</v>
      </c>
      <c r="N59" s="42">
        <f t="shared" si="14"/>
        <v>281533.16</v>
      </c>
      <c r="O59" s="34">
        <f t="shared" si="14"/>
        <v>10149216.42</v>
      </c>
      <c r="Q59"/>
    </row>
    <row r="60" spans="1:18" ht="18.75" customHeight="1">
      <c r="A60" s="26" t="s">
        <v>55</v>
      </c>
      <c r="B60" s="42">
        <v>1041557.95</v>
      </c>
      <c r="C60" s="42">
        <v>669162.42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1710720.37</v>
      </c>
      <c r="P60"/>
      <c r="Q60"/>
      <c r="R60" s="41"/>
    </row>
    <row r="61" spans="1:16" ht="18.75" customHeight="1">
      <c r="A61" s="26" t="s">
        <v>56</v>
      </c>
      <c r="B61" s="42">
        <v>222941.24</v>
      </c>
      <c r="C61" s="42">
        <v>251037.73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473978.97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827554.75</v>
      </c>
      <c r="E62" s="43">
        <v>0</v>
      </c>
      <c r="F62" s="43">
        <v>0</v>
      </c>
      <c r="G62" s="43">
        <v>0</v>
      </c>
      <c r="H62" s="42">
        <v>221191.39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1048746.1400000001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249709.47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249709.47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836488.32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836488.32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1212726.41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1212726.41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902999.61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902999.61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798279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798279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1077990.8</v>
      </c>
      <c r="L68" s="29">
        <v>1000298.41</v>
      </c>
      <c r="M68" s="43">
        <v>0</v>
      </c>
      <c r="N68" s="43">
        <v>0</v>
      </c>
      <c r="O68" s="34">
        <f t="shared" si="15"/>
        <v>2078289.21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555745.76</v>
      </c>
      <c r="N69" s="43">
        <v>0</v>
      </c>
      <c r="O69" s="34">
        <f t="shared" si="15"/>
        <v>555745.76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281533.16</v>
      </c>
      <c r="O70" s="46">
        <f t="shared" si="15"/>
        <v>281533.16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2023-01-16T22:44:22Z</dcterms:modified>
  <cp:category/>
  <cp:version/>
  <cp:contentType/>
  <cp:contentStatus/>
</cp:coreProperties>
</file>