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<sst xmlns="http://schemas.openxmlformats.org/spreadsheetml/2006/main" count="88" uniqueCount="85">
  <si>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</si>
  <si>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</si>
  <si>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</si>
  <si>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</si>
  <si>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</si>
  <si>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</si>
  <si>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</si>
  <si>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</si>
  <si>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</si>
  <si>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</si>
  <si>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</si>
  <si>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</si>
  <si>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</si>
  <si>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</si>
  <si>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</si>
  <si>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</si>
  <si>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</si>
  <si>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</si>
  <si>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</si>
  <si>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</si>
  <si>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</si>
  <si>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</si>
  <si>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</si>
  <si>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</si>
  <si>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</si>
  <si>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</si>
  <si>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</si>
  <si>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</si>
  <si>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</si>
  <si>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</si>
  <si>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</si>
  <si>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</si>
  <si>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</si>
  <si>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</si>
  <si>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</si>
  <si>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</si>
  <si>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</si>
  <si>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</si>
  <si>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</si>
  <si>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</si>
  <si>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</si>
  <si>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</si>
  <si>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</si>
  <si>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</si>
  <si>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</si>
  <si>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</si>
  <si>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</si>
  <si>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</si>
  <si>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</si>
  <si>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</si>
  <si>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</si>
  <si>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</si>
  <si>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</si>
  <si>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</si>
  <si>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</si>
  <si>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</si>
  <si>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</si>
  <si>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</si>
  <si>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</si>
  <si>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</si>
  <si>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</si>
  <si>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</si>
  <si>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</si>
  <si>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</si>
  <si>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</si>
  <si>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</si>
  <si>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</si>
  <si>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</si>
  <si>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</si>
  <si>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</si>
  <si>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</si>
  <si>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</si>
  <si>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</si>
  <si>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</si>
  <si>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</si>
  <si>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</si>
  <si>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</si>
  <si>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</si>
  <si>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</si>
  <si>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</si>
  <si>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</si>
  <si>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</si>
  <si>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</si>
  <si>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</si>
  <si>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08/01/23 - VENCIMENTO 13/01/23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</si>
</sst>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123097</v>
      </c>
      <c r="C7" s="9">
        <f t="shared" si="0"/>
        <v>83959</v>
      </c>
      <c r="D7" s="9">
        <f t="shared" si="0"/>
        <v>89882</v>
      </c>
      <c r="E7" s="9">
        <f t="shared" si="0"/>
        <v>21389</v>
      </c>
      <c r="F7" s="9">
        <f t="shared" si="0"/>
        <v>75201</v>
      </c>
      <c r="G7" s="9">
        <f t="shared" si="0"/>
        <v>103856</v>
      </c>
      <c r="H7" s="9">
        <f t="shared" si="0"/>
        <v>12921</v>
      </c>
      <c r="I7" s="9">
        <f t="shared" si="0"/>
        <v>77306</v>
      </c>
      <c r="J7" s="9">
        <f t="shared" si="0"/>
        <v>72906</v>
      </c>
      <c r="K7" s="9">
        <f t="shared" si="0"/>
        <v>122135</v>
      </c>
      <c r="L7" s="9">
        <f t="shared" si="0"/>
        <v>95025</v>
      </c>
      <c r="M7" s="9">
        <f t="shared" si="0"/>
        <v>37987</v>
      </c>
      <c r="N7" s="9">
        <f t="shared" si="0"/>
        <v>21505</v>
      </c>
      <c r="O7" s="9">
        <f t="shared" si="0"/>
        <v>937169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7067</v>
      </c>
      <c r="C8" s="11">
        <f t="shared" si="1"/>
        <v>6500</v>
      </c>
      <c r="D8" s="11">
        <f t="shared" si="1"/>
        <v>5175</v>
      </c>
      <c r="E8" s="11">
        <f t="shared" si="1"/>
        <v>918</v>
      </c>
      <c r="F8" s="11">
        <f t="shared" si="1"/>
        <v>4149</v>
      </c>
      <c r="G8" s="11">
        <f t="shared" si="1"/>
        <v>5453</v>
      </c>
      <c r="H8" s="11">
        <f t="shared" si="1"/>
        <v>945</v>
      </c>
      <c r="I8" s="11">
        <f t="shared" si="1"/>
        <v>6679</v>
      </c>
      <c r="J8" s="11">
        <f t="shared" si="1"/>
        <v>4966</v>
      </c>
      <c r="K8" s="11">
        <f t="shared" si="1"/>
        <v>5261</v>
      </c>
      <c r="L8" s="11">
        <f t="shared" si="1"/>
        <v>3803</v>
      </c>
      <c r="M8" s="11">
        <f t="shared" si="1"/>
        <v>2112</v>
      </c>
      <c r="N8" s="11">
        <f t="shared" si="1"/>
        <v>1247</v>
      </c>
      <c r="O8" s="11">
        <f t="shared" si="1"/>
        <v>54275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7067</v>
      </c>
      <c r="C9" s="11">
        <v>6500</v>
      </c>
      <c r="D9" s="11">
        <v>5175</v>
      </c>
      <c r="E9" s="11">
        <v>918</v>
      </c>
      <c r="F9" s="11">
        <v>4149</v>
      </c>
      <c r="G9" s="11">
        <v>5453</v>
      </c>
      <c r="H9" s="11">
        <v>945</v>
      </c>
      <c r="I9" s="11">
        <v>6679</v>
      </c>
      <c r="J9" s="11">
        <v>4966</v>
      </c>
      <c r="K9" s="11">
        <v>5255</v>
      </c>
      <c r="L9" s="11">
        <v>3803</v>
      </c>
      <c r="M9" s="11">
        <v>2109</v>
      </c>
      <c r="N9" s="11">
        <v>1242</v>
      </c>
      <c r="O9" s="11">
        <f>SUM(B9:N9)</f>
        <v>54261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6</v>
      </c>
      <c r="L10" s="13">
        <v>0</v>
      </c>
      <c r="M10" s="13">
        <v>3</v>
      </c>
      <c r="N10" s="13">
        <v>5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73</v>
      </c>
      <c r="B11" s="13">
        <v>116030</v>
      </c>
      <c r="C11" s="13">
        <v>77459</v>
      </c>
      <c r="D11" s="13">
        <v>84707</v>
      </c>
      <c r="E11" s="13">
        <v>20471</v>
      </c>
      <c r="F11" s="13">
        <v>71052</v>
      </c>
      <c r="G11" s="13">
        <v>98403</v>
      </c>
      <c r="H11" s="13">
        <v>11976</v>
      </c>
      <c r="I11" s="13">
        <v>70627</v>
      </c>
      <c r="J11" s="13">
        <v>67940</v>
      </c>
      <c r="K11" s="13">
        <v>116874</v>
      </c>
      <c r="L11" s="13">
        <v>91222</v>
      </c>
      <c r="M11" s="13">
        <v>35875</v>
      </c>
      <c r="N11" s="13">
        <v>20258</v>
      </c>
      <c r="O11" s="11">
        <f>SUM(B11:N11)</f>
        <v>882894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77</v>
      </c>
      <c r="B12" s="13">
        <v>11268</v>
      </c>
      <c r="C12" s="13">
        <v>9764</v>
      </c>
      <c r="D12" s="13">
        <v>8943</v>
      </c>
      <c r="E12" s="13">
        <v>2851</v>
      </c>
      <c r="F12" s="13">
        <v>8816</v>
      </c>
      <c r="G12" s="13">
        <v>13386</v>
      </c>
      <c r="H12" s="13">
        <v>1709</v>
      </c>
      <c r="I12" s="13">
        <v>9403</v>
      </c>
      <c r="J12" s="13">
        <v>8138</v>
      </c>
      <c r="K12" s="13">
        <v>9932</v>
      </c>
      <c r="L12" s="13">
        <v>7656</v>
      </c>
      <c r="M12" s="13">
        <v>2578</v>
      </c>
      <c r="N12" s="13">
        <v>1159</v>
      </c>
      <c r="O12" s="11">
        <f>SUM(B12:N12)</f>
        <v>95603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78</v>
      </c>
      <c r="B13" s="15">
        <f aca="true" t="shared" si="2" ref="B13:N13">B11-B12</f>
        <v>104762</v>
      </c>
      <c r="C13" s="15">
        <f t="shared" si="2"/>
        <v>67695</v>
      </c>
      <c r="D13" s="15">
        <f t="shared" si="2"/>
        <v>75764</v>
      </c>
      <c r="E13" s="15">
        <f t="shared" si="2"/>
        <v>17620</v>
      </c>
      <c r="F13" s="15">
        <f t="shared" si="2"/>
        <v>62236</v>
      </c>
      <c r="G13" s="15">
        <f t="shared" si="2"/>
        <v>85017</v>
      </c>
      <c r="H13" s="15">
        <f t="shared" si="2"/>
        <v>10267</v>
      </c>
      <c r="I13" s="15">
        <f t="shared" si="2"/>
        <v>61224</v>
      </c>
      <c r="J13" s="15">
        <f t="shared" si="2"/>
        <v>59802</v>
      </c>
      <c r="K13" s="15">
        <f t="shared" si="2"/>
        <v>106942</v>
      </c>
      <c r="L13" s="15">
        <f t="shared" si="2"/>
        <v>83566</v>
      </c>
      <c r="M13" s="15">
        <f t="shared" si="2"/>
        <v>33297</v>
      </c>
      <c r="N13" s="15">
        <f t="shared" si="2"/>
        <v>19099</v>
      </c>
      <c r="O13" s="11">
        <f>SUM(B13:N13)</f>
        <v>787291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32</v>
      </c>
      <c r="B18" s="19">
        <v>1.302863447079838</v>
      </c>
      <c r="C18" s="19">
        <v>1.39989463218659</v>
      </c>
      <c r="D18" s="19">
        <v>1.374170060507689</v>
      </c>
      <c r="E18" s="19">
        <v>0.984298658696961</v>
      </c>
      <c r="F18" s="19">
        <v>1.425725038178464</v>
      </c>
      <c r="G18" s="19">
        <v>1.594623287727556</v>
      </c>
      <c r="H18" s="19">
        <v>1.96734730288708</v>
      </c>
      <c r="I18" s="19">
        <v>1.273632102081348</v>
      </c>
      <c r="J18" s="19">
        <v>1.396576717713857</v>
      </c>
      <c r="K18" s="19">
        <v>1.222920274060168</v>
      </c>
      <c r="L18" s="19">
        <v>1.29321771652643</v>
      </c>
      <c r="M18" s="19">
        <v>1.332449151356192</v>
      </c>
      <c r="N18" s="19">
        <v>1.160003241741777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68</v>
      </c>
      <c r="B20" s="24">
        <f aca="true" t="shared" si="3" ref="B20:N20">SUM(B21:B29)</f>
        <v>564208.8600000001</v>
      </c>
      <c r="C20" s="24">
        <f t="shared" si="3"/>
        <v>405002.49000000005</v>
      </c>
      <c r="D20" s="24">
        <f t="shared" si="3"/>
        <v>378154.55000000005</v>
      </c>
      <c r="E20" s="24">
        <f t="shared" si="3"/>
        <v>113143.54000000001</v>
      </c>
      <c r="F20" s="24">
        <f t="shared" si="3"/>
        <v>367425.25999999995</v>
      </c>
      <c r="G20" s="24">
        <f t="shared" si="3"/>
        <v>490830.3599999999</v>
      </c>
      <c r="H20" s="24">
        <f t="shared" si="3"/>
        <v>98862.95999999999</v>
      </c>
      <c r="I20" s="24">
        <f t="shared" si="3"/>
        <v>364234.80999999994</v>
      </c>
      <c r="J20" s="24">
        <f t="shared" si="3"/>
        <v>350830.41</v>
      </c>
      <c r="K20" s="24">
        <f t="shared" si="3"/>
        <v>501408.25000000006</v>
      </c>
      <c r="L20" s="24">
        <f t="shared" si="3"/>
        <v>472284.09</v>
      </c>
      <c r="M20" s="24">
        <f t="shared" si="3"/>
        <v>235858.46</v>
      </c>
      <c r="N20" s="24">
        <f t="shared" si="3"/>
        <v>102711.66999999998</v>
      </c>
      <c r="O20" s="24">
        <f>O21+O22+O23+O24+O25+O26+O27+O28+O29</f>
        <v>4444955.71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33</v>
      </c>
      <c r="B21" s="28">
        <f aca="true" t="shared" si="4" ref="B21:N21">ROUND(B15*B7,2)</f>
        <v>361462.03</v>
      </c>
      <c r="C21" s="28">
        <f t="shared" si="4"/>
        <v>254689.63</v>
      </c>
      <c r="D21" s="28">
        <f t="shared" si="4"/>
        <v>239122.07</v>
      </c>
      <c r="E21" s="28">
        <f t="shared" si="4"/>
        <v>97210.87</v>
      </c>
      <c r="F21" s="28">
        <f t="shared" si="4"/>
        <v>231889.8</v>
      </c>
      <c r="G21" s="28">
        <f t="shared" si="4"/>
        <v>263503.44</v>
      </c>
      <c r="H21" s="28">
        <f t="shared" si="4"/>
        <v>44015.39</v>
      </c>
      <c r="I21" s="28">
        <f t="shared" si="4"/>
        <v>232853.4</v>
      </c>
      <c r="J21" s="28">
        <f t="shared" si="4"/>
        <v>220876.02</v>
      </c>
      <c r="K21" s="28">
        <f t="shared" si="4"/>
        <v>349758</v>
      </c>
      <c r="L21" s="28">
        <f t="shared" si="4"/>
        <v>309848.02</v>
      </c>
      <c r="M21" s="28">
        <f t="shared" si="4"/>
        <v>142929.89</v>
      </c>
      <c r="N21" s="28">
        <f t="shared" si="4"/>
        <v>73089.04</v>
      </c>
      <c r="O21" s="28">
        <f aca="true" t="shared" si="5" ref="O21:O29">SUM(B21:N21)</f>
        <v>2821247.5999999996</v>
      </c>
    </row>
    <row r="22" spans="1:23" ht="18.75" customHeight="1">
      <c r="A22" s="26" t="s">
        <v>34</v>
      </c>
      <c r="B22" s="28">
        <f>IF(B18&lt;&gt;0,ROUND((B18-1)*B21,2),0)</f>
        <v>109473.64</v>
      </c>
      <c r="C22" s="28">
        <f aca="true" t="shared" si="6" ref="C22:N22">IF(C18&lt;&gt;0,ROUND((C18-1)*C21,2),0)</f>
        <v>101849.02</v>
      </c>
      <c r="D22" s="28">
        <f t="shared" si="6"/>
        <v>89472.32</v>
      </c>
      <c r="E22" s="28">
        <f t="shared" si="6"/>
        <v>-1526.34</v>
      </c>
      <c r="F22" s="28">
        <f t="shared" si="6"/>
        <v>98721.29</v>
      </c>
      <c r="G22" s="28">
        <f t="shared" si="6"/>
        <v>156685.28</v>
      </c>
      <c r="H22" s="28">
        <f t="shared" si="6"/>
        <v>42578.17</v>
      </c>
      <c r="I22" s="28">
        <f t="shared" si="6"/>
        <v>63716.17</v>
      </c>
      <c r="J22" s="28">
        <f t="shared" si="6"/>
        <v>87594.29</v>
      </c>
      <c r="K22" s="28">
        <f t="shared" si="6"/>
        <v>77968.15</v>
      </c>
      <c r="L22" s="28">
        <f t="shared" si="6"/>
        <v>90852.93</v>
      </c>
      <c r="M22" s="28">
        <f t="shared" si="6"/>
        <v>47516.92</v>
      </c>
      <c r="N22" s="28">
        <f t="shared" si="6"/>
        <v>11694.48</v>
      </c>
      <c r="O22" s="28">
        <f t="shared" si="5"/>
        <v>976596.3200000002</v>
      </c>
      <c r="W22" s="51"/>
    </row>
    <row r="23" spans="1:15" ht="18.75" customHeight="1">
      <c r="A23" s="26" t="s">
        <v>35</v>
      </c>
      <c r="B23" s="28">
        <v>27783.71</v>
      </c>
      <c r="C23" s="28">
        <v>19403.58</v>
      </c>
      <c r="D23" s="28">
        <v>16645.9</v>
      </c>
      <c r="E23" s="28">
        <v>6394.92</v>
      </c>
      <c r="F23" s="28">
        <v>16275.48</v>
      </c>
      <c r="G23" s="28">
        <v>24911.49</v>
      </c>
      <c r="H23" s="28">
        <v>3779.21</v>
      </c>
      <c r="I23" s="28">
        <v>21683.41</v>
      </c>
      <c r="J23" s="28">
        <v>18429.29</v>
      </c>
      <c r="K23" s="28">
        <v>28945.89</v>
      </c>
      <c r="L23" s="28">
        <v>27116.14</v>
      </c>
      <c r="M23" s="28">
        <v>13732.65</v>
      </c>
      <c r="N23" s="28">
        <v>7210.57</v>
      </c>
      <c r="O23" s="28">
        <f t="shared" si="5"/>
        <v>232312.24000000002</v>
      </c>
    </row>
    <row r="24" spans="1:15" ht="18.75" customHeight="1">
      <c r="A24" s="26" t="s">
        <v>36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37</v>
      </c>
      <c r="B25" s="28">
        <v>0</v>
      </c>
      <c r="C25" s="28">
        <v>0</v>
      </c>
      <c r="D25" s="28">
        <v>-1645.45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-19603.910000000003</v>
      </c>
    </row>
    <row r="26" spans="1:26" ht="18.75" customHeight="1">
      <c r="A26" s="26" t="s">
        <v>69</v>
      </c>
      <c r="B26" s="28">
        <v>1219.24</v>
      </c>
      <c r="C26" s="28">
        <v>922.24</v>
      </c>
      <c r="D26" s="28">
        <v>838.88</v>
      </c>
      <c r="E26" s="28">
        <v>252.71</v>
      </c>
      <c r="F26" s="28">
        <v>823.25</v>
      </c>
      <c r="G26" s="28">
        <v>1086.37</v>
      </c>
      <c r="H26" s="28">
        <v>218.84</v>
      </c>
      <c r="I26" s="28">
        <v>781.56</v>
      </c>
      <c r="J26" s="28">
        <v>784.17</v>
      </c>
      <c r="K26" s="28">
        <v>1115.03</v>
      </c>
      <c r="L26" s="28">
        <v>1044.69</v>
      </c>
      <c r="M26" s="28">
        <v>500.2</v>
      </c>
      <c r="N26" s="28">
        <v>226.66</v>
      </c>
      <c r="O26" s="28">
        <f t="shared" si="5"/>
        <v>9813.84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71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72</v>
      </c>
      <c r="B29" s="28">
        <v>59411.4</v>
      </c>
      <c r="C29" s="28">
        <v>23636.83</v>
      </c>
      <c r="D29" s="28">
        <v>31077.21</v>
      </c>
      <c r="E29" s="28">
        <v>8802.71</v>
      </c>
      <c r="F29" s="28">
        <v>27108.82</v>
      </c>
      <c r="G29" s="28">
        <v>41675.02</v>
      </c>
      <c r="H29" s="28">
        <v>8416.59</v>
      </c>
      <c r="I29" s="28">
        <v>40773.53</v>
      </c>
      <c r="J29" s="28">
        <v>26315.46</v>
      </c>
      <c r="K29" s="28">
        <v>40705.69</v>
      </c>
      <c r="L29" s="28">
        <v>40635.2</v>
      </c>
      <c r="M29" s="28">
        <v>28850.74</v>
      </c>
      <c r="N29" s="28">
        <v>8447.82</v>
      </c>
      <c r="O29" s="28">
        <f t="shared" si="5"/>
        <v>385857.02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38</v>
      </c>
      <c r="B31" s="28">
        <f>+B32+B34+B47+B48+B49+B54-B55</f>
        <v>-37874.53</v>
      </c>
      <c r="C31" s="28">
        <f aca="true" t="shared" si="7" ref="C31:O31">+C32+C34+C47+C48+C49+C54-C55</f>
        <v>-33728.26</v>
      </c>
      <c r="D31" s="28">
        <f t="shared" si="7"/>
        <v>-27434.69</v>
      </c>
      <c r="E31" s="28">
        <f t="shared" si="7"/>
        <v>-5444.4</v>
      </c>
      <c r="F31" s="28">
        <f t="shared" si="7"/>
        <v>-22833.37</v>
      </c>
      <c r="G31" s="28">
        <f t="shared" si="7"/>
        <v>-30034.120000000003</v>
      </c>
      <c r="H31" s="28">
        <f t="shared" si="7"/>
        <v>-5374.88</v>
      </c>
      <c r="I31" s="28">
        <f t="shared" si="7"/>
        <v>-33733.58</v>
      </c>
      <c r="J31" s="28">
        <f t="shared" si="7"/>
        <v>-26210.870000000003</v>
      </c>
      <c r="K31" s="28">
        <f t="shared" si="7"/>
        <v>-29322.27</v>
      </c>
      <c r="L31" s="28">
        <f t="shared" si="7"/>
        <v>-22542.33</v>
      </c>
      <c r="M31" s="28">
        <f t="shared" si="7"/>
        <v>-12061.03</v>
      </c>
      <c r="N31" s="28">
        <f t="shared" si="7"/>
        <v>-6725.15</v>
      </c>
      <c r="O31" s="28">
        <f t="shared" si="7"/>
        <v>-293319.48</v>
      </c>
    </row>
    <row r="32" spans="1:15" ht="18.75" customHeight="1">
      <c r="A32" s="26" t="s">
        <v>39</v>
      </c>
      <c r="B32" s="29">
        <f>+B33</f>
        <v>-31094.8</v>
      </c>
      <c r="C32" s="29">
        <f>+C33</f>
        <v>-28600</v>
      </c>
      <c r="D32" s="29">
        <f aca="true" t="shared" si="8" ref="D32:O32">+D33</f>
        <v>-22770</v>
      </c>
      <c r="E32" s="29">
        <f t="shared" si="8"/>
        <v>-4039.2</v>
      </c>
      <c r="F32" s="29">
        <f t="shared" si="8"/>
        <v>-18255.6</v>
      </c>
      <c r="G32" s="29">
        <f t="shared" si="8"/>
        <v>-23993.2</v>
      </c>
      <c r="H32" s="29">
        <f t="shared" si="8"/>
        <v>-4158</v>
      </c>
      <c r="I32" s="29">
        <f t="shared" si="8"/>
        <v>-29387.6</v>
      </c>
      <c r="J32" s="29">
        <f t="shared" si="8"/>
        <v>-21850.4</v>
      </c>
      <c r="K32" s="29">
        <f t="shared" si="8"/>
        <v>-23122</v>
      </c>
      <c r="L32" s="29">
        <f t="shared" si="8"/>
        <v>-16733.2</v>
      </c>
      <c r="M32" s="29">
        <f t="shared" si="8"/>
        <v>-9279.6</v>
      </c>
      <c r="N32" s="29">
        <f t="shared" si="8"/>
        <v>-5464.8</v>
      </c>
      <c r="O32" s="29">
        <f t="shared" si="8"/>
        <v>-238748.4</v>
      </c>
    </row>
    <row r="33" spans="1:26" ht="18.75" customHeight="1">
      <c r="A33" s="27" t="s">
        <v>40</v>
      </c>
      <c r="B33" s="16">
        <f>ROUND((-B9)*$G$3,2)</f>
        <v>-31094.8</v>
      </c>
      <c r="C33" s="16">
        <f aca="true" t="shared" si="9" ref="C33:N33">ROUND((-C9)*$G$3,2)</f>
        <v>-28600</v>
      </c>
      <c r="D33" s="16">
        <f t="shared" si="9"/>
        <v>-22770</v>
      </c>
      <c r="E33" s="16">
        <f t="shared" si="9"/>
        <v>-4039.2</v>
      </c>
      <c r="F33" s="16">
        <f t="shared" si="9"/>
        <v>-18255.6</v>
      </c>
      <c r="G33" s="16">
        <f t="shared" si="9"/>
        <v>-23993.2</v>
      </c>
      <c r="H33" s="16">
        <f t="shared" si="9"/>
        <v>-4158</v>
      </c>
      <c r="I33" s="16">
        <f t="shared" si="9"/>
        <v>-29387.6</v>
      </c>
      <c r="J33" s="16">
        <f t="shared" si="9"/>
        <v>-21850.4</v>
      </c>
      <c r="K33" s="16">
        <f t="shared" si="9"/>
        <v>-23122</v>
      </c>
      <c r="L33" s="16">
        <f t="shared" si="9"/>
        <v>-16733.2</v>
      </c>
      <c r="M33" s="16">
        <f t="shared" si="9"/>
        <v>-9279.6</v>
      </c>
      <c r="N33" s="16">
        <f t="shared" si="9"/>
        <v>-5464.8</v>
      </c>
      <c r="O33" s="30">
        <f aca="true" t="shared" si="10" ref="O33:O55">SUM(B33:N33)</f>
        <v>-238748.4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41</v>
      </c>
      <c r="B34" s="29">
        <f>SUM(B35:B45)</f>
        <v>-6779.73</v>
      </c>
      <c r="C34" s="29">
        <f aca="true" t="shared" si="11" ref="C34:O34">SUM(C35:C45)</f>
        <v>-5128.26</v>
      </c>
      <c r="D34" s="29">
        <f t="shared" si="11"/>
        <v>-4664.69</v>
      </c>
      <c r="E34" s="29">
        <f t="shared" si="11"/>
        <v>-1405.2</v>
      </c>
      <c r="F34" s="29">
        <f t="shared" si="11"/>
        <v>-4577.77</v>
      </c>
      <c r="G34" s="29">
        <f t="shared" si="11"/>
        <v>-6040.92</v>
      </c>
      <c r="H34" s="29">
        <f t="shared" si="11"/>
        <v>-1216.88</v>
      </c>
      <c r="I34" s="29">
        <f t="shared" si="11"/>
        <v>-4345.98</v>
      </c>
      <c r="J34" s="29">
        <f t="shared" si="11"/>
        <v>-4360.47</v>
      </c>
      <c r="K34" s="29">
        <f t="shared" si="11"/>
        <v>-6200.27</v>
      </c>
      <c r="L34" s="29">
        <f t="shared" si="11"/>
        <v>-5809.13</v>
      </c>
      <c r="M34" s="29">
        <f t="shared" si="11"/>
        <v>-2781.43</v>
      </c>
      <c r="N34" s="29">
        <f t="shared" si="11"/>
        <v>-1260.35</v>
      </c>
      <c r="O34" s="29">
        <f t="shared" si="11"/>
        <v>-54571.079999999994</v>
      </c>
    </row>
    <row r="35" spans="1:26" ht="18.75" customHeight="1">
      <c r="A35" s="27" t="s">
        <v>42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45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46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83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48</v>
      </c>
      <c r="B43" s="31">
        <v>-6779.73</v>
      </c>
      <c r="C43" s="31">
        <v>-5128.26</v>
      </c>
      <c r="D43" s="31">
        <v>-4664.69</v>
      </c>
      <c r="E43" s="31">
        <v>-1405.2</v>
      </c>
      <c r="F43" s="31">
        <v>-4577.77</v>
      </c>
      <c r="G43" s="31">
        <v>-6040.92</v>
      </c>
      <c r="H43" s="31">
        <v>-1216.88</v>
      </c>
      <c r="I43" s="31">
        <v>-4345.98</v>
      </c>
      <c r="J43" s="31">
        <v>-4360.47</v>
      </c>
      <c r="K43" s="31">
        <v>-6200.27</v>
      </c>
      <c r="L43" s="31">
        <v>-5809.13</v>
      </c>
      <c r="M43" s="31">
        <v>-2781.43</v>
      </c>
      <c r="N43" s="31">
        <v>-1260.35</v>
      </c>
      <c r="O43" s="31">
        <f>SUM(B43:N43)</f>
        <v>-54571.079999999994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74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75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76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79</v>
      </c>
      <c r="B50" s="33">
        <v>-46207.81</v>
      </c>
      <c r="C50" s="33">
        <v>-44351.02</v>
      </c>
      <c r="D50" s="33">
        <v>-34533.39</v>
      </c>
      <c r="E50" s="33">
        <v>-13907.75</v>
      </c>
      <c r="F50" s="33">
        <v>-39895.93</v>
      </c>
      <c r="G50" s="33">
        <v>-57891.77</v>
      </c>
      <c r="H50" s="33">
        <v>-11963</v>
      </c>
      <c r="I50" s="33">
        <v>-39344.03</v>
      </c>
      <c r="J50" s="33">
        <v>-36223.05</v>
      </c>
      <c r="K50" s="33">
        <v>-37464.5</v>
      </c>
      <c r="L50" s="33">
        <v>-34777.38</v>
      </c>
      <c r="M50" s="33">
        <v>-14048.55</v>
      </c>
      <c r="N50" s="33">
        <v>-5080.24</v>
      </c>
      <c r="O50" s="31">
        <f t="shared" si="10"/>
        <v>-415688.4199999999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80</v>
      </c>
      <c r="B51" s="33">
        <v>46207.81</v>
      </c>
      <c r="C51" s="33">
        <v>44351.02</v>
      </c>
      <c r="D51" s="33">
        <v>34533.39</v>
      </c>
      <c r="E51" s="33">
        <v>13907.75</v>
      </c>
      <c r="F51" s="33">
        <v>39895.93</v>
      </c>
      <c r="G51" s="33">
        <v>57891.77</v>
      </c>
      <c r="H51" s="33">
        <v>11963</v>
      </c>
      <c r="I51" s="33">
        <v>39344.03</v>
      </c>
      <c r="J51" s="33">
        <v>36223.05</v>
      </c>
      <c r="K51" s="33">
        <v>37464.5</v>
      </c>
      <c r="L51" s="33">
        <v>34777.38</v>
      </c>
      <c r="M51" s="33">
        <v>14048.55</v>
      </c>
      <c r="N51" s="33">
        <v>5080.24</v>
      </c>
      <c r="O51" s="31">
        <f t="shared" si="10"/>
        <v>415688.4199999999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51</v>
      </c>
      <c r="B53" s="34">
        <f>+B20+B31</f>
        <v>526334.3300000001</v>
      </c>
      <c r="C53" s="34">
        <f aca="true" t="shared" si="13" ref="C53:N53">+C20+C31</f>
        <v>371274.23000000004</v>
      </c>
      <c r="D53" s="34">
        <f t="shared" si="13"/>
        <v>350719.86000000004</v>
      </c>
      <c r="E53" s="34">
        <f t="shared" si="13"/>
        <v>107699.14000000001</v>
      </c>
      <c r="F53" s="34">
        <f t="shared" si="13"/>
        <v>344591.88999999996</v>
      </c>
      <c r="G53" s="34">
        <f t="shared" si="13"/>
        <v>460796.23999999993</v>
      </c>
      <c r="H53" s="34">
        <f t="shared" si="13"/>
        <v>93488.07999999999</v>
      </c>
      <c r="I53" s="34">
        <f t="shared" si="13"/>
        <v>330501.2299999999</v>
      </c>
      <c r="J53" s="34">
        <f t="shared" si="13"/>
        <v>324619.54</v>
      </c>
      <c r="K53" s="34">
        <f t="shared" si="13"/>
        <v>472085.98000000004</v>
      </c>
      <c r="L53" s="34">
        <f t="shared" si="13"/>
        <v>449741.76</v>
      </c>
      <c r="M53" s="34">
        <f t="shared" si="13"/>
        <v>223797.43</v>
      </c>
      <c r="N53" s="34">
        <f t="shared" si="13"/>
        <v>95986.51999999999</v>
      </c>
      <c r="O53" s="34">
        <f>SUM(B53:N53)</f>
        <v>4151636.2300000004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52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53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54</v>
      </c>
      <c r="B59" s="42">
        <f aca="true" t="shared" si="14" ref="B59:O59">SUM(B60:B70)</f>
        <v>526334.3300000001</v>
      </c>
      <c r="C59" s="42">
        <f t="shared" si="14"/>
        <v>371274.22</v>
      </c>
      <c r="D59" s="42">
        <f t="shared" si="14"/>
        <v>350719.86</v>
      </c>
      <c r="E59" s="42">
        <f t="shared" si="14"/>
        <v>107699.14</v>
      </c>
      <c r="F59" s="42">
        <f t="shared" si="14"/>
        <v>344591.9</v>
      </c>
      <c r="G59" s="42">
        <f t="shared" si="14"/>
        <v>460796.25</v>
      </c>
      <c r="H59" s="42">
        <f t="shared" si="14"/>
        <v>93488.07</v>
      </c>
      <c r="I59" s="42">
        <f t="shared" si="14"/>
        <v>330501.23</v>
      </c>
      <c r="J59" s="42">
        <f t="shared" si="14"/>
        <v>324619.53</v>
      </c>
      <c r="K59" s="42">
        <f t="shared" si="14"/>
        <v>472085.98</v>
      </c>
      <c r="L59" s="42">
        <f t="shared" si="14"/>
        <v>449741.76</v>
      </c>
      <c r="M59" s="42">
        <f t="shared" si="14"/>
        <v>223797.43</v>
      </c>
      <c r="N59" s="42">
        <f t="shared" si="14"/>
        <v>95986.53</v>
      </c>
      <c r="O59" s="34">
        <f t="shared" si="14"/>
        <v>4151636.2300000004</v>
      </c>
      <c r="Q59"/>
    </row>
    <row r="60" spans="1:18" ht="18.75" customHeight="1">
      <c r="A60" s="26" t="s">
        <v>55</v>
      </c>
      <c r="B60" s="42">
        <v>439953.59</v>
      </c>
      <c r="C60" s="42">
        <v>273935.75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713889.3400000001</v>
      </c>
      <c r="P60"/>
      <c r="Q60"/>
      <c r="R60" s="41"/>
    </row>
    <row r="61" spans="1:16" ht="18.75" customHeight="1">
      <c r="A61" s="26" t="s">
        <v>56</v>
      </c>
      <c r="B61" s="42">
        <v>86380.74</v>
      </c>
      <c r="C61" s="42">
        <v>97338.47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183719.21000000002</v>
      </c>
      <c r="P61"/>
    </row>
    <row r="62" spans="1:17" ht="18.75" customHeight="1">
      <c r="A62" s="26" t="s">
        <v>57</v>
      </c>
      <c r="B62" s="43">
        <v>0</v>
      </c>
      <c r="C62" s="43">
        <v>0</v>
      </c>
      <c r="D62" s="29">
        <v>350719.86</v>
      </c>
      <c r="E62" s="43">
        <v>0</v>
      </c>
      <c r="F62" s="43">
        <v>0</v>
      </c>
      <c r="G62" s="43">
        <v>0</v>
      </c>
      <c r="H62" s="42">
        <v>93488.07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444207.93</v>
      </c>
      <c r="P62" s="52"/>
      <c r="Q62"/>
    </row>
    <row r="63" spans="1:18" ht="18.75" customHeight="1">
      <c r="A63" s="26" t="s">
        <v>58</v>
      </c>
      <c r="B63" s="43">
        <v>0</v>
      </c>
      <c r="C63" s="43">
        <v>0</v>
      </c>
      <c r="D63" s="43">
        <v>0</v>
      </c>
      <c r="E63" s="29">
        <v>107699.14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107699.14</v>
      </c>
      <c r="R63"/>
    </row>
    <row r="64" spans="1:19" ht="18.75" customHeight="1">
      <c r="A64" s="26" t="s">
        <v>59</v>
      </c>
      <c r="B64" s="43">
        <v>0</v>
      </c>
      <c r="C64" s="43">
        <v>0</v>
      </c>
      <c r="D64" s="43">
        <v>0</v>
      </c>
      <c r="E64" s="43">
        <v>0</v>
      </c>
      <c r="F64" s="29">
        <v>344591.9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344591.9</v>
      </c>
      <c r="S64"/>
    </row>
    <row r="65" spans="1:20" ht="18.75" customHeight="1">
      <c r="A65" s="26" t="s">
        <v>60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460796.25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460796.25</v>
      </c>
      <c r="T65"/>
    </row>
    <row r="66" spans="1:21" ht="18.75" customHeight="1">
      <c r="A66" s="26" t="s">
        <v>61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330501.23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330501.23</v>
      </c>
      <c r="U66"/>
    </row>
    <row r="67" spans="1:22" ht="18.75" customHeight="1">
      <c r="A67" s="26" t="s">
        <v>62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324619.53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324619.53</v>
      </c>
      <c r="V67"/>
    </row>
    <row r="68" spans="1:23" ht="18.75" customHeight="1">
      <c r="A68" s="26" t="s">
        <v>63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472085.98</v>
      </c>
      <c r="L68" s="29">
        <v>449741.76</v>
      </c>
      <c r="M68" s="43">
        <v>0</v>
      </c>
      <c r="N68" s="43">
        <v>0</v>
      </c>
      <c r="O68" s="34">
        <f t="shared" si="15"/>
        <v>921827.74</v>
      </c>
      <c r="P68"/>
      <c r="W68"/>
    </row>
    <row r="69" spans="1:25" ht="18.75" customHeight="1">
      <c r="A69" s="26" t="s">
        <v>64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223797.43</v>
      </c>
      <c r="N69" s="43">
        <v>0</v>
      </c>
      <c r="O69" s="34">
        <f t="shared" si="15"/>
        <v>223797.43</v>
      </c>
      <c r="R69"/>
      <c r="Y69"/>
    </row>
    <row r="70" spans="1:26" ht="18.75" customHeight="1">
      <c r="A70" s="36" t="s">
        <v>65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95986.53</v>
      </c>
      <c r="O70" s="46">
        <f t="shared" si="15"/>
        <v>95986.53</v>
      </c>
      <c r="P70"/>
      <c r="S70"/>
      <c r="Z70"/>
    </row>
    <row r="71" spans="1:12" ht="21" customHeight="1">
      <c r="A71" s="47" t="s">
        <v>81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2023-01-16T22:47:47Z</dcterms:modified>
  <cp:category/>
  <cp:version/>
  <cp:contentType/>
  <cp:contentStatus/>
</cp:coreProperties>
</file>