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<sst xmlns="http://schemas.openxmlformats.org/spreadsheetml/2006/main" count="88" uniqueCount="85">
  <si>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</si>
  <si>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</si>
  <si>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</si>
  <si>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</si>
  <si>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</si>
  <si>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</si>
  <si>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</si>
  <si>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</si>
  <si>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</si>
  <si>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</si>
  <si>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</si>
  <si>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</si>
  <si>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</si>
  <si>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</si>
  <si>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</si>
  <si>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</si>
  <si>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</si>
  <si>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</si>
  <si>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</si>
  <si>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</si>
  <si>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</si>
  <si>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</si>
  <si>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</si>
  <si>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</si>
  <si>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</si>
  <si>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</si>
  <si>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</si>
  <si>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</si>
  <si>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</si>
  <si>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</si>
  <si>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</si>
  <si>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</si>
  <si>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</si>
  <si>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</si>
  <si>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</si>
  <si>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</si>
  <si>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</si>
  <si>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</si>
  <si>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</si>
  <si>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</si>
  <si>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</si>
  <si>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</si>
  <si>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</si>
  <si>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</si>
  <si>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</si>
  <si>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</si>
  <si>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</si>
  <si>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</si>
  <si>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</si>
  <si>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</si>
  <si>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</si>
  <si>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</si>
  <si>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</si>
  <si>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</si>
  <si>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</si>
  <si>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</si>
  <si>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</si>
  <si>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</si>
  <si>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</si>
  <si>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</si>
  <si>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</si>
  <si>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</si>
  <si>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</si>
  <si>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</si>
  <si>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</si>
  <si>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</si>
  <si>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</si>
  <si>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</si>
  <si>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</si>
  <si>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</si>
  <si>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</si>
  <si>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</si>
  <si>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</si>
  <si>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</si>
  <si>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</si>
  <si>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</si>
  <si>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</si>
  <si>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</si>
  <si>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</si>
  <si>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</si>
  <si>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</si>
  <si>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</si>
  <si>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</si>
  <si>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</si>
  <si>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07/01/23 - VENCIMENTO 13/01/23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</si>
</sst>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226583</v>
      </c>
      <c r="C7" s="9">
        <f t="shared" si="0"/>
        <v>146864</v>
      </c>
      <c r="D7" s="9">
        <f t="shared" si="0"/>
        <v>161055</v>
      </c>
      <c r="E7" s="9">
        <f t="shared" si="0"/>
        <v>39646</v>
      </c>
      <c r="F7" s="9">
        <f t="shared" si="0"/>
        <v>126372</v>
      </c>
      <c r="G7" s="9">
        <f t="shared" si="0"/>
        <v>189163</v>
      </c>
      <c r="H7" s="9">
        <f t="shared" si="0"/>
        <v>21456</v>
      </c>
      <c r="I7" s="9">
        <f t="shared" si="0"/>
        <v>156221</v>
      </c>
      <c r="J7" s="9">
        <f t="shared" si="0"/>
        <v>126143</v>
      </c>
      <c r="K7" s="9">
        <f t="shared" si="0"/>
        <v>203048</v>
      </c>
      <c r="L7" s="9">
        <f t="shared" si="0"/>
        <v>157263</v>
      </c>
      <c r="M7" s="9">
        <f t="shared" si="0"/>
        <v>66847</v>
      </c>
      <c r="N7" s="9">
        <f t="shared" si="0"/>
        <v>43493</v>
      </c>
      <c r="O7" s="9">
        <f t="shared" si="0"/>
        <v>1664154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10960</v>
      </c>
      <c r="C8" s="11">
        <f t="shared" si="1"/>
        <v>10281</v>
      </c>
      <c r="D8" s="11">
        <f t="shared" si="1"/>
        <v>8410</v>
      </c>
      <c r="E8" s="11">
        <f t="shared" si="1"/>
        <v>1738</v>
      </c>
      <c r="F8" s="11">
        <f t="shared" si="1"/>
        <v>6123</v>
      </c>
      <c r="G8" s="11">
        <f t="shared" si="1"/>
        <v>8691</v>
      </c>
      <c r="H8" s="11">
        <f t="shared" si="1"/>
        <v>1470</v>
      </c>
      <c r="I8" s="11">
        <f t="shared" si="1"/>
        <v>11681</v>
      </c>
      <c r="J8" s="11">
        <f t="shared" si="1"/>
        <v>7892</v>
      </c>
      <c r="K8" s="11">
        <f t="shared" si="1"/>
        <v>7059</v>
      </c>
      <c r="L8" s="11">
        <f t="shared" si="1"/>
        <v>5525</v>
      </c>
      <c r="M8" s="11">
        <f t="shared" si="1"/>
        <v>3622</v>
      </c>
      <c r="N8" s="11">
        <f t="shared" si="1"/>
        <v>2913</v>
      </c>
      <c r="O8" s="11">
        <f t="shared" si="1"/>
        <v>86365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10960</v>
      </c>
      <c r="C9" s="11">
        <v>10281</v>
      </c>
      <c r="D9" s="11">
        <v>8410</v>
      </c>
      <c r="E9" s="11">
        <v>1738</v>
      </c>
      <c r="F9" s="11">
        <v>6123</v>
      </c>
      <c r="G9" s="11">
        <v>8691</v>
      </c>
      <c r="H9" s="11">
        <v>1470</v>
      </c>
      <c r="I9" s="11">
        <v>11681</v>
      </c>
      <c r="J9" s="11">
        <v>7892</v>
      </c>
      <c r="K9" s="11">
        <v>7047</v>
      </c>
      <c r="L9" s="11">
        <v>5525</v>
      </c>
      <c r="M9" s="11">
        <v>3622</v>
      </c>
      <c r="N9" s="11">
        <v>2908</v>
      </c>
      <c r="O9" s="11">
        <f>SUM(B9:N9)</f>
        <v>86348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12</v>
      </c>
      <c r="L10" s="13">
        <v>0</v>
      </c>
      <c r="M10" s="13">
        <v>0</v>
      </c>
      <c r="N10" s="13">
        <v>5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215623</v>
      </c>
      <c r="C11" s="13">
        <v>136583</v>
      </c>
      <c r="D11" s="13">
        <v>152645</v>
      </c>
      <c r="E11" s="13">
        <v>37908</v>
      </c>
      <c r="F11" s="13">
        <v>120249</v>
      </c>
      <c r="G11" s="13">
        <v>180472</v>
      </c>
      <c r="H11" s="13">
        <v>19986</v>
      </c>
      <c r="I11" s="13">
        <v>144540</v>
      </c>
      <c r="J11" s="13">
        <v>118251</v>
      </c>
      <c r="K11" s="13">
        <v>195989</v>
      </c>
      <c r="L11" s="13">
        <v>151738</v>
      </c>
      <c r="M11" s="13">
        <v>63225</v>
      </c>
      <c r="N11" s="13">
        <v>40580</v>
      </c>
      <c r="O11" s="11">
        <f>SUM(B11:N11)</f>
        <v>1577789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18183</v>
      </c>
      <c r="C12" s="13">
        <v>15290</v>
      </c>
      <c r="D12" s="13">
        <v>14220</v>
      </c>
      <c r="E12" s="13">
        <v>4855</v>
      </c>
      <c r="F12" s="13">
        <v>13526</v>
      </c>
      <c r="G12" s="13">
        <v>21979</v>
      </c>
      <c r="H12" s="13">
        <v>2451</v>
      </c>
      <c r="I12" s="13">
        <v>16968</v>
      </c>
      <c r="J12" s="13">
        <v>11775</v>
      </c>
      <c r="K12" s="13">
        <v>15639</v>
      </c>
      <c r="L12" s="13">
        <v>11240</v>
      </c>
      <c r="M12" s="13">
        <v>3742</v>
      </c>
      <c r="N12" s="13">
        <v>2025</v>
      </c>
      <c r="O12" s="11">
        <f>SUM(B12:N12)</f>
        <v>151893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197440</v>
      </c>
      <c r="C13" s="15">
        <f t="shared" si="2"/>
        <v>121293</v>
      </c>
      <c r="D13" s="15">
        <f t="shared" si="2"/>
        <v>138425</v>
      </c>
      <c r="E13" s="15">
        <f t="shared" si="2"/>
        <v>33053</v>
      </c>
      <c r="F13" s="15">
        <f t="shared" si="2"/>
        <v>106723</v>
      </c>
      <c r="G13" s="15">
        <f t="shared" si="2"/>
        <v>158493</v>
      </c>
      <c r="H13" s="15">
        <f t="shared" si="2"/>
        <v>17535</v>
      </c>
      <c r="I13" s="15">
        <f t="shared" si="2"/>
        <v>127572</v>
      </c>
      <c r="J13" s="15">
        <f t="shared" si="2"/>
        <v>106476</v>
      </c>
      <c r="K13" s="15">
        <f t="shared" si="2"/>
        <v>180350</v>
      </c>
      <c r="L13" s="15">
        <f t="shared" si="2"/>
        <v>140498</v>
      </c>
      <c r="M13" s="15">
        <f t="shared" si="2"/>
        <v>59483</v>
      </c>
      <c r="N13" s="15">
        <f t="shared" si="2"/>
        <v>38555</v>
      </c>
      <c r="O13" s="11">
        <f>SUM(B13:N13)</f>
        <v>1425896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1.305217682242864</v>
      </c>
      <c r="C18" s="19">
        <v>1.40083516923664</v>
      </c>
      <c r="D18" s="19">
        <v>1.37450772038717</v>
      </c>
      <c r="E18" s="19">
        <v>0.978730819546033</v>
      </c>
      <c r="F18" s="19">
        <v>1.434858553920768</v>
      </c>
      <c r="G18" s="19">
        <v>1.607992135351088</v>
      </c>
      <c r="H18" s="19">
        <v>1.725759466305775</v>
      </c>
      <c r="I18" s="19">
        <v>1.274554827256433</v>
      </c>
      <c r="J18" s="19">
        <v>1.36466713147445</v>
      </c>
      <c r="K18" s="19">
        <v>1.229562201744482</v>
      </c>
      <c r="L18" s="19">
        <v>1.2908299988702</v>
      </c>
      <c r="M18" s="19">
        <v>1.358823803226977</v>
      </c>
      <c r="N18" s="19">
        <v>1.165791670083148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978899.36</v>
      </c>
      <c r="C20" s="24">
        <f t="shared" si="3"/>
        <v>685820.34</v>
      </c>
      <c r="D20" s="24">
        <f t="shared" si="3"/>
        <v>645144.3400000001</v>
      </c>
      <c r="E20" s="24">
        <f t="shared" si="3"/>
        <v>195723.27</v>
      </c>
      <c r="F20" s="24">
        <f t="shared" si="3"/>
        <v>602783.1699999999</v>
      </c>
      <c r="G20" s="24">
        <f t="shared" si="3"/>
        <v>853360.75</v>
      </c>
      <c r="H20" s="24">
        <f t="shared" si="3"/>
        <v>138711.09</v>
      </c>
      <c r="I20" s="24">
        <f t="shared" si="3"/>
        <v>677734.5000000001</v>
      </c>
      <c r="J20" s="24">
        <f t="shared" si="3"/>
        <v>572672.2999999999</v>
      </c>
      <c r="K20" s="24">
        <f t="shared" si="3"/>
        <v>796717.2300000002</v>
      </c>
      <c r="L20" s="24">
        <f t="shared" si="3"/>
        <v>744994.38</v>
      </c>
      <c r="M20" s="24">
        <f t="shared" si="3"/>
        <v>390656.44999999995</v>
      </c>
      <c r="N20" s="24">
        <f t="shared" si="3"/>
        <v>193484.37</v>
      </c>
      <c r="O20" s="24">
        <f>O21+O22+O23+O24+O25+O26+O27+O28+O29</f>
        <v>7476701.549999999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665338.32</v>
      </c>
      <c r="C21" s="28">
        <f t="shared" si="4"/>
        <v>445511.94</v>
      </c>
      <c r="D21" s="28">
        <f t="shared" si="4"/>
        <v>428470.72</v>
      </c>
      <c r="E21" s="28">
        <f t="shared" si="4"/>
        <v>180187.11</v>
      </c>
      <c r="F21" s="28">
        <f t="shared" si="4"/>
        <v>389680.7</v>
      </c>
      <c r="G21" s="28">
        <f t="shared" si="4"/>
        <v>479944.36</v>
      </c>
      <c r="H21" s="28">
        <f t="shared" si="4"/>
        <v>73089.86</v>
      </c>
      <c r="I21" s="28">
        <f t="shared" si="4"/>
        <v>470553.27</v>
      </c>
      <c r="J21" s="28">
        <f t="shared" si="4"/>
        <v>382162.83</v>
      </c>
      <c r="K21" s="28">
        <f t="shared" si="4"/>
        <v>581468.56</v>
      </c>
      <c r="L21" s="28">
        <f t="shared" si="4"/>
        <v>512787.46</v>
      </c>
      <c r="M21" s="28">
        <f t="shared" si="4"/>
        <v>251518.52</v>
      </c>
      <c r="N21" s="28">
        <f t="shared" si="4"/>
        <v>147819.66</v>
      </c>
      <c r="O21" s="28">
        <f aca="true" t="shared" si="5" ref="O21:O29">SUM(B21:N21)</f>
        <v>5008533.31</v>
      </c>
    </row>
    <row r="22" spans="1:23" ht="18.75" customHeight="1">
      <c r="A22" s="26" t="s">
        <v>34</v>
      </c>
      <c r="B22" s="28">
        <f>IF(B18&lt;&gt;0,ROUND((B18-1)*B21,2),0)</f>
        <v>203073.02</v>
      </c>
      <c r="C22" s="28">
        <f aca="true" t="shared" si="6" ref="C22:N22">IF(C18&lt;&gt;0,ROUND((C18-1)*C21,2),0)</f>
        <v>178576.85</v>
      </c>
      <c r="D22" s="28">
        <f t="shared" si="6"/>
        <v>160465.59</v>
      </c>
      <c r="E22" s="28">
        <f t="shared" si="6"/>
        <v>-3832.43</v>
      </c>
      <c r="F22" s="28">
        <f t="shared" si="6"/>
        <v>169455.99</v>
      </c>
      <c r="G22" s="28">
        <f t="shared" si="6"/>
        <v>291802.4</v>
      </c>
      <c r="H22" s="28">
        <f t="shared" si="6"/>
        <v>53045.66</v>
      </c>
      <c r="I22" s="28">
        <f t="shared" si="6"/>
        <v>129192.67</v>
      </c>
      <c r="J22" s="28">
        <f t="shared" si="6"/>
        <v>139362.22</v>
      </c>
      <c r="K22" s="28">
        <f t="shared" si="6"/>
        <v>133483.2</v>
      </c>
      <c r="L22" s="28">
        <f t="shared" si="6"/>
        <v>149133.98</v>
      </c>
      <c r="M22" s="28">
        <f t="shared" si="6"/>
        <v>90250.83</v>
      </c>
      <c r="N22" s="28">
        <f t="shared" si="6"/>
        <v>24507.27</v>
      </c>
      <c r="O22" s="28">
        <f t="shared" si="5"/>
        <v>1718517.2499999998</v>
      </c>
      <c r="W22" s="51"/>
    </row>
    <row r="23" spans="1:15" ht="18.75" customHeight="1">
      <c r="A23" s="26" t="s">
        <v>35</v>
      </c>
      <c r="B23" s="28">
        <v>44967.28</v>
      </c>
      <c r="C23" s="28">
        <v>32692.13</v>
      </c>
      <c r="D23" s="28">
        <v>23296.38</v>
      </c>
      <c r="E23" s="28">
        <v>8301.9</v>
      </c>
      <c r="F23" s="28">
        <v>23146.87</v>
      </c>
      <c r="G23" s="28">
        <v>35865.6</v>
      </c>
      <c r="H23" s="28">
        <v>4127.07</v>
      </c>
      <c r="I23" s="28">
        <v>31920.76</v>
      </c>
      <c r="J23" s="28">
        <v>27258.13</v>
      </c>
      <c r="K23" s="28">
        <v>37115.23</v>
      </c>
      <c r="L23" s="28">
        <v>38691.91</v>
      </c>
      <c r="M23" s="28">
        <v>17215.92</v>
      </c>
      <c r="N23" s="28">
        <v>10413.81</v>
      </c>
      <c r="O23" s="28">
        <f t="shared" si="5"/>
        <v>335012.99</v>
      </c>
    </row>
    <row r="24" spans="1:15" ht="18.75" customHeight="1">
      <c r="A24" s="26" t="s">
        <v>36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69</v>
      </c>
      <c r="B26" s="28">
        <v>1250.5</v>
      </c>
      <c r="C26" s="28">
        <v>901.4</v>
      </c>
      <c r="D26" s="28">
        <v>836.27</v>
      </c>
      <c r="E26" s="28">
        <v>255.31</v>
      </c>
      <c r="F26" s="28">
        <v>784.17</v>
      </c>
      <c r="G26" s="28">
        <v>1104.61</v>
      </c>
      <c r="H26" s="28">
        <v>177.15</v>
      </c>
      <c r="I26" s="28">
        <v>867.53</v>
      </c>
      <c r="J26" s="28">
        <v>742.48</v>
      </c>
      <c r="K26" s="28">
        <v>1029.06</v>
      </c>
      <c r="L26" s="28">
        <v>958.72</v>
      </c>
      <c r="M26" s="28">
        <v>492.38</v>
      </c>
      <c r="N26" s="28">
        <v>252.71</v>
      </c>
      <c r="O26" s="28">
        <f t="shared" si="5"/>
        <v>9652.289999999997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-55177.57</v>
      </c>
      <c r="C31" s="28">
        <f aca="true" t="shared" si="7" ref="C31:O31">+C32+C34+C47+C48+C49+C54-C55</f>
        <v>-50248.770000000004</v>
      </c>
      <c r="D31" s="28">
        <f t="shared" si="7"/>
        <v>-41654.2</v>
      </c>
      <c r="E31" s="28">
        <f t="shared" si="7"/>
        <v>-9066.89</v>
      </c>
      <c r="F31" s="28">
        <f t="shared" si="7"/>
        <v>-31301.670000000002</v>
      </c>
      <c r="G31" s="28">
        <f t="shared" si="7"/>
        <v>-44382.72</v>
      </c>
      <c r="H31" s="28">
        <f t="shared" si="7"/>
        <v>-7453.09</v>
      </c>
      <c r="I31" s="28">
        <f t="shared" si="7"/>
        <v>-56220.44</v>
      </c>
      <c r="J31" s="28">
        <f t="shared" si="7"/>
        <v>-38853.48</v>
      </c>
      <c r="K31" s="28">
        <f t="shared" si="7"/>
        <v>-36729.01</v>
      </c>
      <c r="L31" s="28">
        <f t="shared" si="7"/>
        <v>-29641.07</v>
      </c>
      <c r="M31" s="28">
        <f t="shared" si="7"/>
        <v>-18674.77</v>
      </c>
      <c r="N31" s="28">
        <f t="shared" si="7"/>
        <v>-14200.41</v>
      </c>
      <c r="O31" s="28">
        <f t="shared" si="7"/>
        <v>-433604.09</v>
      </c>
    </row>
    <row r="32" spans="1:15" ht="18.75" customHeight="1">
      <c r="A32" s="26" t="s">
        <v>39</v>
      </c>
      <c r="B32" s="29">
        <f>+B33</f>
        <v>-48224</v>
      </c>
      <c r="C32" s="29">
        <f>+C33</f>
        <v>-45236.4</v>
      </c>
      <c r="D32" s="29">
        <f aca="true" t="shared" si="8" ref="D32:O32">+D33</f>
        <v>-37004</v>
      </c>
      <c r="E32" s="29">
        <f t="shared" si="8"/>
        <v>-7647.2</v>
      </c>
      <c r="F32" s="29">
        <f t="shared" si="8"/>
        <v>-26941.2</v>
      </c>
      <c r="G32" s="29">
        <f t="shared" si="8"/>
        <v>-38240.4</v>
      </c>
      <c r="H32" s="29">
        <f t="shared" si="8"/>
        <v>-6468</v>
      </c>
      <c r="I32" s="29">
        <f t="shared" si="8"/>
        <v>-51396.4</v>
      </c>
      <c r="J32" s="29">
        <f t="shared" si="8"/>
        <v>-34724.8</v>
      </c>
      <c r="K32" s="29">
        <f t="shared" si="8"/>
        <v>-31006.8</v>
      </c>
      <c r="L32" s="29">
        <f t="shared" si="8"/>
        <v>-24310</v>
      </c>
      <c r="M32" s="29">
        <f t="shared" si="8"/>
        <v>-15936.8</v>
      </c>
      <c r="N32" s="29">
        <f t="shared" si="8"/>
        <v>-12795.2</v>
      </c>
      <c r="O32" s="29">
        <f t="shared" si="8"/>
        <v>-379931.2</v>
      </c>
    </row>
    <row r="33" spans="1:26" ht="18.75" customHeight="1">
      <c r="A33" s="27" t="s">
        <v>40</v>
      </c>
      <c r="B33" s="16">
        <f>ROUND((-B9)*$G$3,2)</f>
        <v>-48224</v>
      </c>
      <c r="C33" s="16">
        <f aca="true" t="shared" si="9" ref="C33:N33">ROUND((-C9)*$G$3,2)</f>
        <v>-45236.4</v>
      </c>
      <c r="D33" s="16">
        <f t="shared" si="9"/>
        <v>-37004</v>
      </c>
      <c r="E33" s="16">
        <f t="shared" si="9"/>
        <v>-7647.2</v>
      </c>
      <c r="F33" s="16">
        <f t="shared" si="9"/>
        <v>-26941.2</v>
      </c>
      <c r="G33" s="16">
        <f t="shared" si="9"/>
        <v>-38240.4</v>
      </c>
      <c r="H33" s="16">
        <f t="shared" si="9"/>
        <v>-6468</v>
      </c>
      <c r="I33" s="16">
        <f t="shared" si="9"/>
        <v>-51396.4</v>
      </c>
      <c r="J33" s="16">
        <f t="shared" si="9"/>
        <v>-34724.8</v>
      </c>
      <c r="K33" s="16">
        <f t="shared" si="9"/>
        <v>-31006.8</v>
      </c>
      <c r="L33" s="16">
        <f t="shared" si="9"/>
        <v>-24310</v>
      </c>
      <c r="M33" s="16">
        <f t="shared" si="9"/>
        <v>-15936.8</v>
      </c>
      <c r="N33" s="16">
        <f t="shared" si="9"/>
        <v>-12795.2</v>
      </c>
      <c r="O33" s="30">
        <f aca="true" t="shared" si="10" ref="O33:O55">SUM(B33:N33)</f>
        <v>-379931.2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-6953.57</v>
      </c>
      <c r="C34" s="29">
        <f aca="true" t="shared" si="11" ref="C34:O34">SUM(C35:C45)</f>
        <v>-5012.37</v>
      </c>
      <c r="D34" s="29">
        <f t="shared" si="11"/>
        <v>-4650.2</v>
      </c>
      <c r="E34" s="29">
        <f t="shared" si="11"/>
        <v>-1419.69</v>
      </c>
      <c r="F34" s="29">
        <f t="shared" si="11"/>
        <v>-4360.47</v>
      </c>
      <c r="G34" s="29">
        <f t="shared" si="11"/>
        <v>-6142.32</v>
      </c>
      <c r="H34" s="29">
        <f t="shared" si="11"/>
        <v>-985.09</v>
      </c>
      <c r="I34" s="29">
        <f t="shared" si="11"/>
        <v>-4824.04</v>
      </c>
      <c r="J34" s="29">
        <f t="shared" si="11"/>
        <v>-4128.68</v>
      </c>
      <c r="K34" s="29">
        <f t="shared" si="11"/>
        <v>-5722.21</v>
      </c>
      <c r="L34" s="29">
        <f t="shared" si="11"/>
        <v>-5331.07</v>
      </c>
      <c r="M34" s="29">
        <f t="shared" si="11"/>
        <v>-2737.97</v>
      </c>
      <c r="N34" s="29">
        <f t="shared" si="11"/>
        <v>-1405.21</v>
      </c>
      <c r="O34" s="29">
        <f t="shared" si="11"/>
        <v>-53672.89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-6953.57</v>
      </c>
      <c r="C43" s="31">
        <v>-5012.37</v>
      </c>
      <c r="D43" s="31">
        <v>-4650.2</v>
      </c>
      <c r="E43" s="31">
        <v>-1419.69</v>
      </c>
      <c r="F43" s="31">
        <v>-4360.47</v>
      </c>
      <c r="G43" s="31">
        <v>-6142.32</v>
      </c>
      <c r="H43" s="31">
        <v>-985.09</v>
      </c>
      <c r="I43" s="31">
        <v>-4824.04</v>
      </c>
      <c r="J43" s="31">
        <v>-4128.68</v>
      </c>
      <c r="K43" s="31">
        <v>-5722.21</v>
      </c>
      <c r="L43" s="31">
        <v>-5331.07</v>
      </c>
      <c r="M43" s="31">
        <v>-2737.97</v>
      </c>
      <c r="N43" s="31">
        <v>-1405.21</v>
      </c>
      <c r="O43" s="31">
        <f>SUM(B43:N43)</f>
        <v>-53672.89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-73788.43</v>
      </c>
      <c r="C50" s="33">
        <v>-68939.55</v>
      </c>
      <c r="D50" s="33">
        <v>-54218.02</v>
      </c>
      <c r="E50" s="33">
        <v>-22889.87</v>
      </c>
      <c r="F50" s="33">
        <v>-61616.34</v>
      </c>
      <c r="G50" s="33">
        <v>-94309.69</v>
      </c>
      <c r="H50" s="33">
        <v>-14883.94</v>
      </c>
      <c r="I50" s="33">
        <v>-69183.63</v>
      </c>
      <c r="J50" s="33">
        <v>-50999.88</v>
      </c>
      <c r="K50" s="33">
        <v>-58228.69</v>
      </c>
      <c r="L50" s="33">
        <v>-50342.84</v>
      </c>
      <c r="M50" s="33">
        <v>-20253.2</v>
      </c>
      <c r="N50" s="33">
        <v>-8615.16</v>
      </c>
      <c r="O50" s="31">
        <f t="shared" si="10"/>
        <v>-648269.24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73788.43</v>
      </c>
      <c r="C51" s="33">
        <v>68939.55</v>
      </c>
      <c r="D51" s="33">
        <v>54218.02</v>
      </c>
      <c r="E51" s="33">
        <v>22889.87</v>
      </c>
      <c r="F51" s="33">
        <v>61616.34</v>
      </c>
      <c r="G51" s="33">
        <v>94309.69</v>
      </c>
      <c r="H51" s="33">
        <v>14883.94</v>
      </c>
      <c r="I51" s="33">
        <v>69183.63</v>
      </c>
      <c r="J51" s="33">
        <v>50999.88</v>
      </c>
      <c r="K51" s="33">
        <v>58228.69</v>
      </c>
      <c r="L51" s="33">
        <v>50342.84</v>
      </c>
      <c r="M51" s="33">
        <v>20253.2</v>
      </c>
      <c r="N51" s="33">
        <v>8615.16</v>
      </c>
      <c r="O51" s="31">
        <f t="shared" si="10"/>
        <v>648269.24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923721.79</v>
      </c>
      <c r="C53" s="34">
        <f aca="true" t="shared" si="13" ref="C53:N53">+C20+C31</f>
        <v>635571.57</v>
      </c>
      <c r="D53" s="34">
        <f t="shared" si="13"/>
        <v>603490.1400000001</v>
      </c>
      <c r="E53" s="34">
        <f t="shared" si="13"/>
        <v>186656.38</v>
      </c>
      <c r="F53" s="34">
        <f t="shared" si="13"/>
        <v>571481.4999999999</v>
      </c>
      <c r="G53" s="34">
        <f t="shared" si="13"/>
        <v>808978.03</v>
      </c>
      <c r="H53" s="34">
        <f t="shared" si="13"/>
        <v>131258</v>
      </c>
      <c r="I53" s="34">
        <f t="shared" si="13"/>
        <v>621514.06</v>
      </c>
      <c r="J53" s="34">
        <f t="shared" si="13"/>
        <v>533818.82</v>
      </c>
      <c r="K53" s="34">
        <f t="shared" si="13"/>
        <v>759988.2200000002</v>
      </c>
      <c r="L53" s="34">
        <f t="shared" si="13"/>
        <v>715353.31</v>
      </c>
      <c r="M53" s="34">
        <f t="shared" si="13"/>
        <v>371981.67999999993</v>
      </c>
      <c r="N53" s="34">
        <f t="shared" si="13"/>
        <v>179283.96</v>
      </c>
      <c r="O53" s="34">
        <f>SUM(B53:N53)</f>
        <v>7043097.460000002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923721.79</v>
      </c>
      <c r="C59" s="42">
        <f t="shared" si="14"/>
        <v>635571.58</v>
      </c>
      <c r="D59" s="42">
        <f t="shared" si="14"/>
        <v>603490.15</v>
      </c>
      <c r="E59" s="42">
        <f t="shared" si="14"/>
        <v>186656.37</v>
      </c>
      <c r="F59" s="42">
        <f t="shared" si="14"/>
        <v>571481.49</v>
      </c>
      <c r="G59" s="42">
        <f t="shared" si="14"/>
        <v>808978.03</v>
      </c>
      <c r="H59" s="42">
        <f t="shared" si="14"/>
        <v>131258</v>
      </c>
      <c r="I59" s="42">
        <f t="shared" si="14"/>
        <v>621514.07</v>
      </c>
      <c r="J59" s="42">
        <f t="shared" si="14"/>
        <v>533818.83</v>
      </c>
      <c r="K59" s="42">
        <f t="shared" si="14"/>
        <v>759988.22</v>
      </c>
      <c r="L59" s="42">
        <f t="shared" si="14"/>
        <v>715353.31</v>
      </c>
      <c r="M59" s="42">
        <f t="shared" si="14"/>
        <v>371981.68</v>
      </c>
      <c r="N59" s="42">
        <f t="shared" si="14"/>
        <v>179283.96</v>
      </c>
      <c r="O59" s="34">
        <f t="shared" si="14"/>
        <v>7043097.48</v>
      </c>
      <c r="Q59"/>
    </row>
    <row r="60" spans="1:18" ht="18.75" customHeight="1">
      <c r="A60" s="26" t="s">
        <v>55</v>
      </c>
      <c r="B60" s="42">
        <v>763824.37</v>
      </c>
      <c r="C60" s="42">
        <v>464229.85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1228054.22</v>
      </c>
      <c r="P60"/>
      <c r="Q60"/>
      <c r="R60" s="41"/>
    </row>
    <row r="61" spans="1:16" ht="18.75" customHeight="1">
      <c r="A61" s="26" t="s">
        <v>56</v>
      </c>
      <c r="B61" s="42">
        <v>159897.42</v>
      </c>
      <c r="C61" s="42">
        <v>171341.73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331239.15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603490.15</v>
      </c>
      <c r="E62" s="43">
        <v>0</v>
      </c>
      <c r="F62" s="43">
        <v>0</v>
      </c>
      <c r="G62" s="43">
        <v>0</v>
      </c>
      <c r="H62" s="42">
        <v>131258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734748.15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186656.37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186656.37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571481.49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571481.49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808978.03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808978.03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621514.07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621514.07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533818.83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533818.83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759988.22</v>
      </c>
      <c r="L68" s="29">
        <v>715353.31</v>
      </c>
      <c r="M68" s="43">
        <v>0</v>
      </c>
      <c r="N68" s="43">
        <v>0</v>
      </c>
      <c r="O68" s="34">
        <f t="shared" si="15"/>
        <v>1475341.53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371981.68</v>
      </c>
      <c r="N69" s="43">
        <v>0</v>
      </c>
      <c r="O69" s="34">
        <f t="shared" si="15"/>
        <v>371981.68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179283.96</v>
      </c>
      <c r="O70" s="46">
        <f t="shared" si="15"/>
        <v>179283.96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2023-01-16T22:52:35Z</dcterms:modified>
  <cp:category/>
  <cp:version/>
  <cp:contentType/>
  <cp:contentStatus/>
</cp:coreProperties>
</file>