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<sst xmlns="http://schemas.openxmlformats.org/spreadsheetml/2006/main" count="88" uniqueCount="85">
  <si>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</si>
  <si>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</si>
  <si>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</si>
  <si>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</si>
  <si>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</si>
  <si>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</si>
  <si>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</si>
  <si>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</si>
  <si>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</si>
  <si>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</si>
  <si>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</si>
  <si>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</si>
  <si>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</si>
  <si>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</si>
  <si>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</si>
  <si>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</si>
  <si>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</si>
  <si>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</si>
  <si>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</si>
  <si>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</si>
  <si>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</si>
  <si>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</si>
  <si>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</si>
  <si>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</si>
  <si>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</si>
  <si>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</si>
  <si>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</si>
  <si>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</si>
  <si>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</si>
  <si>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</si>
  <si>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</si>
  <si>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</si>
  <si>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</si>
  <si>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</si>
  <si>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</si>
  <si>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</si>
  <si>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</si>
  <si>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</si>
  <si>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</si>
  <si>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</si>
  <si>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</si>
  <si>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</si>
  <si>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</si>
  <si>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</si>
  <si>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</si>
  <si>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</si>
  <si>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</si>
  <si>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</si>
  <si>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</si>
  <si>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</si>
  <si>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</si>
  <si>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</si>
  <si>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</si>
  <si>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</si>
  <si>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</si>
  <si>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</si>
  <si>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</si>
  <si>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</si>
  <si>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</si>
  <si>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</si>
  <si>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</si>
  <si>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</si>
  <si>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</si>
  <si>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</si>
  <si>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</si>
  <si>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</si>
  <si>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</si>
  <si>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</si>
  <si>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</si>
  <si>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</si>
  <si>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</si>
  <si>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</si>
  <si>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</si>
  <si>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</si>
  <si>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</si>
  <si>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</si>
  <si>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</si>
  <si>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</si>
  <si>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</si>
  <si>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</si>
  <si>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</si>
  <si>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</si>
  <si>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</si>
  <si>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</si>
  <si>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05/01/23 - VENCIMENTO 12/01/23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</si>
</sst>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294884</v>
      </c>
      <c r="C7" s="9">
        <f t="shared" si="0"/>
        <v>202123</v>
      </c>
      <c r="D7" s="9">
        <f t="shared" si="0"/>
        <v>208544</v>
      </c>
      <c r="E7" s="9">
        <f t="shared" si="0"/>
        <v>50810</v>
      </c>
      <c r="F7" s="9">
        <f t="shared" si="0"/>
        <v>176535</v>
      </c>
      <c r="G7" s="9">
        <f t="shared" si="0"/>
        <v>273011</v>
      </c>
      <c r="H7" s="9">
        <f t="shared" si="0"/>
        <v>32312</v>
      </c>
      <c r="I7" s="9">
        <f t="shared" si="0"/>
        <v>221510</v>
      </c>
      <c r="J7" s="9">
        <f t="shared" si="0"/>
        <v>174990</v>
      </c>
      <c r="K7" s="9">
        <f t="shared" si="0"/>
        <v>281792</v>
      </c>
      <c r="L7" s="9">
        <f t="shared" si="0"/>
        <v>211979</v>
      </c>
      <c r="M7" s="9">
        <f t="shared" si="0"/>
        <v>101123</v>
      </c>
      <c r="N7" s="9">
        <f t="shared" si="0"/>
        <v>66993</v>
      </c>
      <c r="O7" s="9">
        <f t="shared" si="0"/>
        <v>2296606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10056</v>
      </c>
      <c r="C8" s="11">
        <f t="shared" si="1"/>
        <v>9925</v>
      </c>
      <c r="D8" s="11">
        <f t="shared" si="1"/>
        <v>7524</v>
      </c>
      <c r="E8" s="11">
        <f t="shared" si="1"/>
        <v>1697</v>
      </c>
      <c r="F8" s="11">
        <f t="shared" si="1"/>
        <v>5972</v>
      </c>
      <c r="G8" s="11">
        <f t="shared" si="1"/>
        <v>8424</v>
      </c>
      <c r="H8" s="11">
        <f t="shared" si="1"/>
        <v>1685</v>
      </c>
      <c r="I8" s="11">
        <f t="shared" si="1"/>
        <v>12232</v>
      </c>
      <c r="J8" s="11">
        <f t="shared" si="1"/>
        <v>7915</v>
      </c>
      <c r="K8" s="11">
        <f t="shared" si="1"/>
        <v>6867</v>
      </c>
      <c r="L8" s="11">
        <f t="shared" si="1"/>
        <v>5484</v>
      </c>
      <c r="M8" s="11">
        <f t="shared" si="1"/>
        <v>4202</v>
      </c>
      <c r="N8" s="11">
        <f t="shared" si="1"/>
        <v>3379</v>
      </c>
      <c r="O8" s="11">
        <f t="shared" si="1"/>
        <v>85362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10056</v>
      </c>
      <c r="C9" s="11">
        <v>9925</v>
      </c>
      <c r="D9" s="11">
        <v>7524</v>
      </c>
      <c r="E9" s="11">
        <v>1697</v>
      </c>
      <c r="F9" s="11">
        <v>5972</v>
      </c>
      <c r="G9" s="11">
        <v>8424</v>
      </c>
      <c r="H9" s="11">
        <v>1685</v>
      </c>
      <c r="I9" s="11">
        <v>12231</v>
      </c>
      <c r="J9" s="11">
        <v>7915</v>
      </c>
      <c r="K9" s="11">
        <v>6856</v>
      </c>
      <c r="L9" s="11">
        <v>5484</v>
      </c>
      <c r="M9" s="11">
        <v>4199</v>
      </c>
      <c r="N9" s="11">
        <v>3373</v>
      </c>
      <c r="O9" s="11">
        <f>SUM(B9:N9)</f>
        <v>85341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11</v>
      </c>
      <c r="L10" s="13">
        <v>0</v>
      </c>
      <c r="M10" s="13">
        <v>3</v>
      </c>
      <c r="N10" s="13">
        <v>6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284828</v>
      </c>
      <c r="C11" s="13">
        <v>192198</v>
      </c>
      <c r="D11" s="13">
        <v>201020</v>
      </c>
      <c r="E11" s="13">
        <v>49113</v>
      </c>
      <c r="F11" s="13">
        <v>170563</v>
      </c>
      <c r="G11" s="13">
        <v>264587</v>
      </c>
      <c r="H11" s="13">
        <v>30627</v>
      </c>
      <c r="I11" s="13">
        <v>209278</v>
      </c>
      <c r="J11" s="13">
        <v>167075</v>
      </c>
      <c r="K11" s="13">
        <v>274925</v>
      </c>
      <c r="L11" s="13">
        <v>206495</v>
      </c>
      <c r="M11" s="13">
        <v>96921</v>
      </c>
      <c r="N11" s="13">
        <v>63614</v>
      </c>
      <c r="O11" s="11">
        <f>SUM(B11:N11)</f>
        <v>2211244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21987</v>
      </c>
      <c r="C12" s="13">
        <v>18911</v>
      </c>
      <c r="D12" s="13">
        <v>16887</v>
      </c>
      <c r="E12" s="13">
        <v>6001</v>
      </c>
      <c r="F12" s="13">
        <v>17153</v>
      </c>
      <c r="G12" s="13">
        <v>27862</v>
      </c>
      <c r="H12" s="13">
        <v>3268</v>
      </c>
      <c r="I12" s="13">
        <v>21859</v>
      </c>
      <c r="J12" s="13">
        <v>14909</v>
      </c>
      <c r="K12" s="13">
        <v>20087</v>
      </c>
      <c r="L12" s="13">
        <v>15089</v>
      </c>
      <c r="M12" s="13">
        <v>5243</v>
      </c>
      <c r="N12" s="13">
        <v>2779</v>
      </c>
      <c r="O12" s="11">
        <f>SUM(B12:N12)</f>
        <v>192035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262841</v>
      </c>
      <c r="C13" s="15">
        <f t="shared" si="2"/>
        <v>173287</v>
      </c>
      <c r="D13" s="15">
        <f t="shared" si="2"/>
        <v>184133</v>
      </c>
      <c r="E13" s="15">
        <f t="shared" si="2"/>
        <v>43112</v>
      </c>
      <c r="F13" s="15">
        <f t="shared" si="2"/>
        <v>153410</v>
      </c>
      <c r="G13" s="15">
        <f t="shared" si="2"/>
        <v>236725</v>
      </c>
      <c r="H13" s="15">
        <f t="shared" si="2"/>
        <v>27359</v>
      </c>
      <c r="I13" s="15">
        <f t="shared" si="2"/>
        <v>187419</v>
      </c>
      <c r="J13" s="15">
        <f t="shared" si="2"/>
        <v>152166</v>
      </c>
      <c r="K13" s="15">
        <f t="shared" si="2"/>
        <v>254838</v>
      </c>
      <c r="L13" s="15">
        <f t="shared" si="2"/>
        <v>191406</v>
      </c>
      <c r="M13" s="15">
        <f t="shared" si="2"/>
        <v>91678</v>
      </c>
      <c r="N13" s="15">
        <f t="shared" si="2"/>
        <v>60835</v>
      </c>
      <c r="O13" s="11">
        <f>SUM(B13:N13)</f>
        <v>2019209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1.386050071913607</v>
      </c>
      <c r="C18" s="19">
        <v>1.478373908438846</v>
      </c>
      <c r="D18" s="19">
        <v>1.476799629794419</v>
      </c>
      <c r="E18" s="19">
        <v>1.000202641912198</v>
      </c>
      <c r="F18" s="19">
        <v>1.528734165853313</v>
      </c>
      <c r="G18" s="19">
        <v>1.705030652182384</v>
      </c>
      <c r="H18" s="19">
        <v>1.924948415773074</v>
      </c>
      <c r="I18" s="19">
        <v>1.373860178634471</v>
      </c>
      <c r="J18" s="19">
        <v>1.524443646637212</v>
      </c>
      <c r="K18" s="19">
        <v>1.27208216778813</v>
      </c>
      <c r="L18" s="19">
        <v>1.370478973553417</v>
      </c>
      <c r="M18" s="19">
        <v>1.404275822640101</v>
      </c>
      <c r="N18" s="19">
        <v>1.21894374723755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1331892.2</v>
      </c>
      <c r="C20" s="24">
        <f t="shared" si="3"/>
        <v>981064.0199999999</v>
      </c>
      <c r="D20" s="24">
        <f t="shared" si="3"/>
        <v>885140</v>
      </c>
      <c r="E20" s="24">
        <f t="shared" si="3"/>
        <v>253583.08</v>
      </c>
      <c r="F20" s="24">
        <f t="shared" si="3"/>
        <v>889359.4799999999</v>
      </c>
      <c r="G20" s="24">
        <f t="shared" si="3"/>
        <v>1280008.11</v>
      </c>
      <c r="H20" s="24">
        <f t="shared" si="3"/>
        <v>227166.93999999997</v>
      </c>
      <c r="I20" s="24">
        <f t="shared" si="3"/>
        <v>1008695.34</v>
      </c>
      <c r="J20" s="24">
        <f t="shared" si="3"/>
        <v>871865.6499999999</v>
      </c>
      <c r="K20" s="24">
        <f t="shared" si="3"/>
        <v>1130035.3399999999</v>
      </c>
      <c r="L20" s="24">
        <f t="shared" si="3"/>
        <v>1047986.82</v>
      </c>
      <c r="M20" s="24">
        <f t="shared" si="3"/>
        <v>592077.0299999999</v>
      </c>
      <c r="N20" s="24">
        <f t="shared" si="3"/>
        <v>304239.06</v>
      </c>
      <c r="O20" s="24">
        <f>O21+O22+O23+O24+O25+O26+O27+O28+O29</f>
        <v>10803113.07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865897.38</v>
      </c>
      <c r="C21" s="28">
        <f t="shared" si="4"/>
        <v>613140.12</v>
      </c>
      <c r="D21" s="28">
        <f t="shared" si="4"/>
        <v>554810.46</v>
      </c>
      <c r="E21" s="28">
        <f t="shared" si="4"/>
        <v>230926.37</v>
      </c>
      <c r="F21" s="28">
        <f t="shared" si="4"/>
        <v>544363.33</v>
      </c>
      <c r="G21" s="28">
        <f t="shared" si="4"/>
        <v>692683.51</v>
      </c>
      <c r="H21" s="28">
        <f t="shared" si="4"/>
        <v>110070.83</v>
      </c>
      <c r="I21" s="28">
        <f t="shared" si="4"/>
        <v>667210.27</v>
      </c>
      <c r="J21" s="28">
        <f t="shared" si="4"/>
        <v>530149.7</v>
      </c>
      <c r="K21" s="28">
        <f t="shared" si="4"/>
        <v>806967.75</v>
      </c>
      <c r="L21" s="28">
        <f t="shared" si="4"/>
        <v>691199.93</v>
      </c>
      <c r="M21" s="28">
        <f t="shared" si="4"/>
        <v>380485.4</v>
      </c>
      <c r="N21" s="28">
        <f t="shared" si="4"/>
        <v>227689.11</v>
      </c>
      <c r="O21" s="28">
        <f aca="true" t="shared" si="5" ref="O21:O29">SUM(B21:N21)</f>
        <v>6915594.16</v>
      </c>
    </row>
    <row r="22" spans="1:23" ht="18.75" customHeight="1">
      <c r="A22" s="26" t="s">
        <v>33</v>
      </c>
      <c r="B22" s="28">
        <f>IF(B18&lt;&gt;0,ROUND((B18-1)*B21,2),0)</f>
        <v>334279.75</v>
      </c>
      <c r="C22" s="28">
        <f aca="true" t="shared" si="6" ref="C22:N22">IF(C18&lt;&gt;0,ROUND((C18-1)*C21,2),0)</f>
        <v>293310.24</v>
      </c>
      <c r="D22" s="28">
        <f t="shared" si="6"/>
        <v>264533.42</v>
      </c>
      <c r="E22" s="28">
        <f t="shared" si="6"/>
        <v>46.8</v>
      </c>
      <c r="F22" s="28">
        <f t="shared" si="6"/>
        <v>287823.49</v>
      </c>
      <c r="G22" s="28">
        <f t="shared" si="6"/>
        <v>488363.11</v>
      </c>
      <c r="H22" s="28">
        <f t="shared" si="6"/>
        <v>101809.84</v>
      </c>
      <c r="I22" s="28">
        <f t="shared" si="6"/>
        <v>249443.35</v>
      </c>
      <c r="J22" s="28">
        <f t="shared" si="6"/>
        <v>278033.64</v>
      </c>
      <c r="K22" s="28">
        <f t="shared" si="6"/>
        <v>219561.53</v>
      </c>
      <c r="L22" s="28">
        <f t="shared" si="6"/>
        <v>256075.04</v>
      </c>
      <c r="M22" s="28">
        <f t="shared" si="6"/>
        <v>153821.05</v>
      </c>
      <c r="N22" s="28">
        <f t="shared" si="6"/>
        <v>49851.11</v>
      </c>
      <c r="O22" s="28">
        <f t="shared" si="5"/>
        <v>2976952.3699999996</v>
      </c>
      <c r="W22" s="51"/>
    </row>
    <row r="23" spans="1:15" ht="18.75" customHeight="1">
      <c r="A23" s="26" t="s">
        <v>34</v>
      </c>
      <c r="B23" s="28">
        <v>66355.85</v>
      </c>
      <c r="C23" s="28">
        <v>45657.6</v>
      </c>
      <c r="D23" s="28">
        <v>32991.28</v>
      </c>
      <c r="E23" s="28">
        <v>11590.11</v>
      </c>
      <c r="F23" s="28">
        <v>36719.95</v>
      </c>
      <c r="G23" s="28">
        <v>53259.99</v>
      </c>
      <c r="H23" s="28">
        <v>6827.34</v>
      </c>
      <c r="I23" s="28">
        <v>46012.99</v>
      </c>
      <c r="J23" s="28">
        <v>39811.42</v>
      </c>
      <c r="K23" s="28">
        <v>58952.21</v>
      </c>
      <c r="L23" s="28">
        <v>56427.22</v>
      </c>
      <c r="M23" s="28">
        <v>26109.82</v>
      </c>
      <c r="N23" s="28">
        <v>15955.22</v>
      </c>
      <c r="O23" s="28">
        <f t="shared" si="5"/>
        <v>496671.00000000006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1088.98</v>
      </c>
      <c r="C26" s="28">
        <v>818.04</v>
      </c>
      <c r="D26" s="28">
        <v>729.46</v>
      </c>
      <c r="E26" s="28">
        <v>208.42</v>
      </c>
      <c r="F26" s="28">
        <v>737.27</v>
      </c>
      <c r="G26" s="28">
        <v>1057.72</v>
      </c>
      <c r="H26" s="28">
        <v>187.58</v>
      </c>
      <c r="I26" s="28">
        <v>828.46</v>
      </c>
      <c r="J26" s="28">
        <v>724.25</v>
      </c>
      <c r="K26" s="28">
        <v>932.67</v>
      </c>
      <c r="L26" s="28">
        <v>862.32</v>
      </c>
      <c r="M26" s="28">
        <v>481.96</v>
      </c>
      <c r="N26" s="28">
        <v>252.7</v>
      </c>
      <c r="O26" s="28">
        <f t="shared" si="5"/>
        <v>8909.83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-50301.8</v>
      </c>
      <c r="C31" s="28">
        <f aca="true" t="shared" si="7" ref="C31:O31">+C32+C34+C47+C48+C49+C54-C55</f>
        <v>-48218.8</v>
      </c>
      <c r="D31" s="28">
        <f t="shared" si="7"/>
        <v>-37161.85</v>
      </c>
      <c r="E31" s="28">
        <f t="shared" si="7"/>
        <v>-8625.73</v>
      </c>
      <c r="F31" s="28">
        <f t="shared" si="7"/>
        <v>-30376.51</v>
      </c>
      <c r="G31" s="28">
        <f t="shared" si="7"/>
        <v>-42947.159999999996</v>
      </c>
      <c r="H31" s="28">
        <f t="shared" si="7"/>
        <v>-8457.04</v>
      </c>
      <c r="I31" s="28">
        <f t="shared" si="7"/>
        <v>-58423.14</v>
      </c>
      <c r="J31" s="28">
        <f t="shared" si="7"/>
        <v>-38853.28</v>
      </c>
      <c r="K31" s="28">
        <f t="shared" si="7"/>
        <v>-35352.61</v>
      </c>
      <c r="L31" s="28">
        <f t="shared" si="7"/>
        <v>-28924.67</v>
      </c>
      <c r="M31" s="28">
        <f t="shared" si="7"/>
        <v>-21155.62</v>
      </c>
      <c r="N31" s="28">
        <f t="shared" si="7"/>
        <v>-16246.41</v>
      </c>
      <c r="O31" s="28">
        <f t="shared" si="7"/>
        <v>-425044.61999999994</v>
      </c>
    </row>
    <row r="32" spans="1:15" ht="18.75" customHeight="1">
      <c r="A32" s="26" t="s">
        <v>38</v>
      </c>
      <c r="B32" s="29">
        <f>+B33</f>
        <v>-44246.4</v>
      </c>
      <c r="C32" s="29">
        <f>+C33</f>
        <v>-43670</v>
      </c>
      <c r="D32" s="29">
        <f aca="true" t="shared" si="8" ref="D32:O32">+D33</f>
        <v>-33105.6</v>
      </c>
      <c r="E32" s="29">
        <f t="shared" si="8"/>
        <v>-7466.8</v>
      </c>
      <c r="F32" s="29">
        <f t="shared" si="8"/>
        <v>-26276.8</v>
      </c>
      <c r="G32" s="29">
        <f t="shared" si="8"/>
        <v>-37065.6</v>
      </c>
      <c r="H32" s="29">
        <f t="shared" si="8"/>
        <v>-7414</v>
      </c>
      <c r="I32" s="29">
        <f t="shared" si="8"/>
        <v>-53816.4</v>
      </c>
      <c r="J32" s="29">
        <f t="shared" si="8"/>
        <v>-34826</v>
      </c>
      <c r="K32" s="29">
        <f t="shared" si="8"/>
        <v>-30166.4</v>
      </c>
      <c r="L32" s="29">
        <f t="shared" si="8"/>
        <v>-24129.6</v>
      </c>
      <c r="M32" s="29">
        <f t="shared" si="8"/>
        <v>-18475.6</v>
      </c>
      <c r="N32" s="29">
        <f t="shared" si="8"/>
        <v>-14841.2</v>
      </c>
      <c r="O32" s="29">
        <f t="shared" si="8"/>
        <v>-375500.39999999997</v>
      </c>
    </row>
    <row r="33" spans="1:26" ht="18.75" customHeight="1">
      <c r="A33" s="27" t="s">
        <v>39</v>
      </c>
      <c r="B33" s="16">
        <f>ROUND((-B9)*$G$3,2)</f>
        <v>-44246.4</v>
      </c>
      <c r="C33" s="16">
        <f aca="true" t="shared" si="9" ref="C33:N33">ROUND((-C9)*$G$3,2)</f>
        <v>-43670</v>
      </c>
      <c r="D33" s="16">
        <f t="shared" si="9"/>
        <v>-33105.6</v>
      </c>
      <c r="E33" s="16">
        <f t="shared" si="9"/>
        <v>-7466.8</v>
      </c>
      <c r="F33" s="16">
        <f t="shared" si="9"/>
        <v>-26276.8</v>
      </c>
      <c r="G33" s="16">
        <f t="shared" si="9"/>
        <v>-37065.6</v>
      </c>
      <c r="H33" s="16">
        <f t="shared" si="9"/>
        <v>-7414</v>
      </c>
      <c r="I33" s="16">
        <f t="shared" si="9"/>
        <v>-53816.4</v>
      </c>
      <c r="J33" s="16">
        <f t="shared" si="9"/>
        <v>-34826</v>
      </c>
      <c r="K33" s="16">
        <f t="shared" si="9"/>
        <v>-30166.4</v>
      </c>
      <c r="L33" s="16">
        <f t="shared" si="9"/>
        <v>-24129.6</v>
      </c>
      <c r="M33" s="16">
        <f t="shared" si="9"/>
        <v>-18475.6</v>
      </c>
      <c r="N33" s="16">
        <f t="shared" si="9"/>
        <v>-14841.2</v>
      </c>
      <c r="O33" s="30">
        <f aca="true" t="shared" si="10" ref="O33:O55">SUM(B33:N33)</f>
        <v>-375500.39999999997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-6055.4</v>
      </c>
      <c r="C34" s="29">
        <f aca="true" t="shared" si="11" ref="C34:O34">SUM(C35:C45)</f>
        <v>-4548.8</v>
      </c>
      <c r="D34" s="29">
        <f t="shared" si="11"/>
        <v>-4056.25</v>
      </c>
      <c r="E34" s="29">
        <f t="shared" si="11"/>
        <v>-1158.93</v>
      </c>
      <c r="F34" s="29">
        <f t="shared" si="11"/>
        <v>-4099.71</v>
      </c>
      <c r="G34" s="29">
        <f t="shared" si="11"/>
        <v>-5881.56</v>
      </c>
      <c r="H34" s="29">
        <f t="shared" si="11"/>
        <v>-1043.04</v>
      </c>
      <c r="I34" s="29">
        <f t="shared" si="11"/>
        <v>-4606.74</v>
      </c>
      <c r="J34" s="29">
        <f t="shared" si="11"/>
        <v>-4027.28</v>
      </c>
      <c r="K34" s="29">
        <f t="shared" si="11"/>
        <v>-5186.21</v>
      </c>
      <c r="L34" s="29">
        <f t="shared" si="11"/>
        <v>-4795.07</v>
      </c>
      <c r="M34" s="29">
        <f t="shared" si="11"/>
        <v>-2680.02</v>
      </c>
      <c r="N34" s="29">
        <f t="shared" si="11"/>
        <v>-1405.21</v>
      </c>
      <c r="O34" s="29">
        <f t="shared" si="11"/>
        <v>-49544.219999999994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-6055.4</v>
      </c>
      <c r="C43" s="31">
        <v>-4548.8</v>
      </c>
      <c r="D43" s="31">
        <v>-4056.25</v>
      </c>
      <c r="E43" s="31">
        <v>-1158.93</v>
      </c>
      <c r="F43" s="31">
        <v>-4099.71</v>
      </c>
      <c r="G43" s="31">
        <v>-5881.56</v>
      </c>
      <c r="H43" s="31">
        <v>-1043.04</v>
      </c>
      <c r="I43" s="31">
        <v>-4606.74</v>
      </c>
      <c r="J43" s="31">
        <v>-4027.28</v>
      </c>
      <c r="K43" s="31">
        <v>-5186.21</v>
      </c>
      <c r="L43" s="31">
        <v>-4795.07</v>
      </c>
      <c r="M43" s="31">
        <v>-2680.02</v>
      </c>
      <c r="N43" s="31">
        <v>-1405.21</v>
      </c>
      <c r="O43" s="31">
        <f>SUM(B43:N43)</f>
        <v>-49544.219999999994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-94878.3</v>
      </c>
      <c r="C50" s="33">
        <v>-89579.52</v>
      </c>
      <c r="D50" s="33">
        <v>-69159.02</v>
      </c>
      <c r="E50" s="33">
        <v>-28910.42</v>
      </c>
      <c r="F50" s="33">
        <v>-83780.4</v>
      </c>
      <c r="G50" s="33">
        <v>-126376.46</v>
      </c>
      <c r="H50" s="33">
        <v>-22124.03</v>
      </c>
      <c r="I50" s="33">
        <v>-95517.27</v>
      </c>
      <c r="J50" s="33">
        <v>-72040.29</v>
      </c>
      <c r="K50" s="33">
        <v>-77650.32</v>
      </c>
      <c r="L50" s="33">
        <v>-71704.44</v>
      </c>
      <c r="M50" s="33">
        <v>-29201.94</v>
      </c>
      <c r="N50" s="33">
        <v>-12270.12</v>
      </c>
      <c r="O50" s="31">
        <f t="shared" si="10"/>
        <v>-873192.5299999999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94878.3</v>
      </c>
      <c r="C51" s="33">
        <v>89579.52</v>
      </c>
      <c r="D51" s="33">
        <v>69159.02</v>
      </c>
      <c r="E51" s="33">
        <v>28910.42</v>
      </c>
      <c r="F51" s="33">
        <v>83780.4</v>
      </c>
      <c r="G51" s="33">
        <v>126376.46</v>
      </c>
      <c r="H51" s="33">
        <v>22124.03</v>
      </c>
      <c r="I51" s="33">
        <v>95517.27</v>
      </c>
      <c r="J51" s="33">
        <v>72040.29</v>
      </c>
      <c r="K51" s="33">
        <v>77650.32</v>
      </c>
      <c r="L51" s="33">
        <v>71704.44</v>
      </c>
      <c r="M51" s="33">
        <v>29201.94</v>
      </c>
      <c r="N51" s="33">
        <v>12270.12</v>
      </c>
      <c r="O51" s="31">
        <f t="shared" si="10"/>
        <v>873192.5299999999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1281590.4</v>
      </c>
      <c r="C53" s="34">
        <f aca="true" t="shared" si="13" ref="C53:N53">+C20+C31</f>
        <v>932845.2199999999</v>
      </c>
      <c r="D53" s="34">
        <f t="shared" si="13"/>
        <v>847978.15</v>
      </c>
      <c r="E53" s="34">
        <f t="shared" si="13"/>
        <v>244957.34999999998</v>
      </c>
      <c r="F53" s="34">
        <f t="shared" si="13"/>
        <v>858982.9699999999</v>
      </c>
      <c r="G53" s="34">
        <f t="shared" si="13"/>
        <v>1237060.9500000002</v>
      </c>
      <c r="H53" s="34">
        <f t="shared" si="13"/>
        <v>218709.89999999997</v>
      </c>
      <c r="I53" s="34">
        <f t="shared" si="13"/>
        <v>950272.2</v>
      </c>
      <c r="J53" s="34">
        <f t="shared" si="13"/>
        <v>833012.3699999999</v>
      </c>
      <c r="K53" s="34">
        <f t="shared" si="13"/>
        <v>1094682.7299999997</v>
      </c>
      <c r="L53" s="34">
        <f t="shared" si="13"/>
        <v>1019062.1499999999</v>
      </c>
      <c r="M53" s="34">
        <f t="shared" si="13"/>
        <v>570921.4099999999</v>
      </c>
      <c r="N53" s="34">
        <f t="shared" si="13"/>
        <v>287992.65</v>
      </c>
      <c r="O53" s="34">
        <f>SUM(B53:N53)</f>
        <v>10378068.450000001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1281590.3900000001</v>
      </c>
      <c r="C59" s="42">
        <f t="shared" si="14"/>
        <v>932845.21</v>
      </c>
      <c r="D59" s="42">
        <f t="shared" si="14"/>
        <v>847978.15</v>
      </c>
      <c r="E59" s="42">
        <f t="shared" si="14"/>
        <v>244957.34</v>
      </c>
      <c r="F59" s="42">
        <f t="shared" si="14"/>
        <v>858982.97</v>
      </c>
      <c r="G59" s="42">
        <f t="shared" si="14"/>
        <v>1237060.95</v>
      </c>
      <c r="H59" s="42">
        <f t="shared" si="14"/>
        <v>218709.9</v>
      </c>
      <c r="I59" s="42">
        <f t="shared" si="14"/>
        <v>950272.2</v>
      </c>
      <c r="J59" s="42">
        <f t="shared" si="14"/>
        <v>833012.38</v>
      </c>
      <c r="K59" s="42">
        <f t="shared" si="14"/>
        <v>1094682.73</v>
      </c>
      <c r="L59" s="42">
        <f t="shared" si="14"/>
        <v>1019062.14</v>
      </c>
      <c r="M59" s="42">
        <f t="shared" si="14"/>
        <v>570921.41</v>
      </c>
      <c r="N59" s="42">
        <f t="shared" si="14"/>
        <v>287992.65</v>
      </c>
      <c r="O59" s="34">
        <f t="shared" si="14"/>
        <v>10378068.42</v>
      </c>
      <c r="Q59"/>
    </row>
    <row r="60" spans="1:18" ht="18.75" customHeight="1">
      <c r="A60" s="26" t="s">
        <v>54</v>
      </c>
      <c r="B60" s="42">
        <v>1055487.27</v>
      </c>
      <c r="C60" s="42">
        <v>678266.86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1733754.13</v>
      </c>
      <c r="P60"/>
      <c r="Q60"/>
      <c r="R60" s="41"/>
    </row>
    <row r="61" spans="1:16" ht="18.75" customHeight="1">
      <c r="A61" s="26" t="s">
        <v>55</v>
      </c>
      <c r="B61" s="42">
        <v>226103.12</v>
      </c>
      <c r="C61" s="42">
        <v>254578.35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480681.47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847978.15</v>
      </c>
      <c r="E62" s="43">
        <v>0</v>
      </c>
      <c r="F62" s="43">
        <v>0</v>
      </c>
      <c r="G62" s="43">
        <v>0</v>
      </c>
      <c r="H62" s="42">
        <v>218709.9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1066688.05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244957.34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244957.34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858982.97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858982.97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1237060.95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1237060.95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950272.2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950272.2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833012.38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833012.38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1094682.73</v>
      </c>
      <c r="L68" s="29">
        <v>1019062.14</v>
      </c>
      <c r="M68" s="43">
        <v>0</v>
      </c>
      <c r="N68" s="43">
        <v>0</v>
      </c>
      <c r="O68" s="34">
        <f t="shared" si="15"/>
        <v>2113744.87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570921.41</v>
      </c>
      <c r="N69" s="43">
        <v>0</v>
      </c>
      <c r="O69" s="34">
        <f t="shared" si="15"/>
        <v>570921.41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287992.65</v>
      </c>
      <c r="O70" s="46">
        <f t="shared" si="15"/>
        <v>287992.65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2023-01-17T17:41:30Z</dcterms:modified>
  <cp:category/>
  <cp:version/>
  <cp:contentType/>
  <cp:contentStatus/>
</cp:coreProperties>
</file>