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<sst xmlns="http://schemas.openxmlformats.org/spreadsheetml/2006/main" count="88" uniqueCount="85">
  <si>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</si>
  <si>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</si>
  <si>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</si>
  <si>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</si>
  <si>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</si>
  <si>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</si>
  <si>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</si>
  <si>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</si>
  <si>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</si>
  <si>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</si>
  <si>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</si>
  <si>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</si>
  <si>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</si>
  <si>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</si>
  <si>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</si>
  <si>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</si>
  <si>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</si>
  <si>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</si>
  <si>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</si>
  <si>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</si>
  <si>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</si>
  <si>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</si>
  <si>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</si>
  <si>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</si>
  <si>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</si>
  <si>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</si>
  <si>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</si>
  <si>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</si>
  <si>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</si>
  <si>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</si>
  <si>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</si>
  <si>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</si>
  <si>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</si>
  <si>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</si>
  <si>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</si>
  <si>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</si>
  <si>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</si>
  <si>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</si>
  <si>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</si>
  <si>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</si>
  <si>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</si>
  <si>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</si>
  <si>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</si>
  <si>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</si>
  <si>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</si>
  <si>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</si>
  <si>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</si>
  <si>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</si>
  <si>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</si>
  <si>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</si>
  <si>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</si>
  <si>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</si>
  <si>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</si>
  <si>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</si>
  <si>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</si>
  <si>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</si>
  <si>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</si>
  <si>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</si>
  <si>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</si>
  <si>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</si>
  <si>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</si>
  <si>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</si>
  <si>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</si>
  <si>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</si>
  <si>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</si>
  <si>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</si>
  <si>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</si>
  <si>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</si>
  <si>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</si>
  <si>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</si>
  <si>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</si>
  <si>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</si>
  <si>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</si>
  <si>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</si>
  <si>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</si>
  <si>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</si>
  <si>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</si>
  <si>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</si>
  <si>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</si>
  <si>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</si>
  <si>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</si>
  <si>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</si>
  <si>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</si>
  <si>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</si>
  <si>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02/01/23 - VENCIMENTO 09/01/23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</si>
</sst>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240949</v>
      </c>
      <c r="C7" s="9">
        <f t="shared" si="0"/>
        <v>163226</v>
      </c>
      <c r="D7" s="9">
        <f t="shared" si="0"/>
        <v>164378</v>
      </c>
      <c r="E7" s="9">
        <f t="shared" si="0"/>
        <v>25965</v>
      </c>
      <c r="F7" s="9">
        <f t="shared" si="0"/>
        <v>138721</v>
      </c>
      <c r="G7" s="9">
        <f t="shared" si="0"/>
        <v>209926</v>
      </c>
      <c r="H7" s="9">
        <f t="shared" si="0"/>
        <v>24031</v>
      </c>
      <c r="I7" s="9">
        <f t="shared" si="0"/>
        <v>145877</v>
      </c>
      <c r="J7" s="9">
        <f t="shared" si="0"/>
        <v>141627</v>
      </c>
      <c r="K7" s="9">
        <f t="shared" si="0"/>
        <v>230264</v>
      </c>
      <c r="L7" s="9">
        <f t="shared" si="0"/>
        <v>177195</v>
      </c>
      <c r="M7" s="9">
        <f t="shared" si="0"/>
        <v>80037</v>
      </c>
      <c r="N7" s="9">
        <f t="shared" si="0"/>
        <v>53658</v>
      </c>
      <c r="O7" s="9">
        <f t="shared" si="0"/>
        <v>1795854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9933</v>
      </c>
      <c r="C8" s="11">
        <f t="shared" si="1"/>
        <v>9144</v>
      </c>
      <c r="D8" s="11">
        <f t="shared" si="1"/>
        <v>7136</v>
      </c>
      <c r="E8" s="11">
        <f t="shared" si="1"/>
        <v>1015</v>
      </c>
      <c r="F8" s="11">
        <f t="shared" si="1"/>
        <v>5557</v>
      </c>
      <c r="G8" s="11">
        <f t="shared" si="1"/>
        <v>7812</v>
      </c>
      <c r="H8" s="11">
        <f t="shared" si="1"/>
        <v>1325</v>
      </c>
      <c r="I8" s="11">
        <f t="shared" si="1"/>
        <v>9096</v>
      </c>
      <c r="J8" s="11">
        <f t="shared" si="1"/>
        <v>7797</v>
      </c>
      <c r="K8" s="11">
        <f t="shared" si="1"/>
        <v>6925</v>
      </c>
      <c r="L8" s="11">
        <f t="shared" si="1"/>
        <v>5599</v>
      </c>
      <c r="M8" s="11">
        <f t="shared" si="1"/>
        <v>3786</v>
      </c>
      <c r="N8" s="11">
        <f t="shared" si="1"/>
        <v>3059</v>
      </c>
      <c r="O8" s="11">
        <f t="shared" si="1"/>
        <v>78184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9933</v>
      </c>
      <c r="C9" s="11">
        <v>9144</v>
      </c>
      <c r="D9" s="11">
        <v>7136</v>
      </c>
      <c r="E9" s="11">
        <v>1015</v>
      </c>
      <c r="F9" s="11">
        <v>5557</v>
      </c>
      <c r="G9" s="11">
        <v>7812</v>
      </c>
      <c r="H9" s="11">
        <v>1325</v>
      </c>
      <c r="I9" s="11">
        <v>9096</v>
      </c>
      <c r="J9" s="11">
        <v>7797</v>
      </c>
      <c r="K9" s="11">
        <v>6920</v>
      </c>
      <c r="L9" s="11">
        <v>5599</v>
      </c>
      <c r="M9" s="11">
        <v>3784</v>
      </c>
      <c r="N9" s="11">
        <v>3051</v>
      </c>
      <c r="O9" s="11">
        <f>SUM(B9:N9)</f>
        <v>78169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8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231016</v>
      </c>
      <c r="C11" s="13">
        <v>154082</v>
      </c>
      <c r="D11" s="13">
        <v>157242</v>
      </c>
      <c r="E11" s="13">
        <v>24950</v>
      </c>
      <c r="F11" s="13">
        <v>133164</v>
      </c>
      <c r="G11" s="13">
        <v>202114</v>
      </c>
      <c r="H11" s="13">
        <v>22706</v>
      </c>
      <c r="I11" s="13">
        <v>136781</v>
      </c>
      <c r="J11" s="13">
        <v>133830</v>
      </c>
      <c r="K11" s="13">
        <v>223339</v>
      </c>
      <c r="L11" s="13">
        <v>171596</v>
      </c>
      <c r="M11" s="13">
        <v>76251</v>
      </c>
      <c r="N11" s="13">
        <v>50599</v>
      </c>
      <c r="O11" s="11">
        <f>SUM(B11:N11)</f>
        <v>1717670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18810</v>
      </c>
      <c r="C12" s="13">
        <v>16144</v>
      </c>
      <c r="D12" s="13">
        <v>13640</v>
      </c>
      <c r="E12" s="13">
        <v>2958</v>
      </c>
      <c r="F12" s="13">
        <v>14206</v>
      </c>
      <c r="G12" s="13">
        <v>22571</v>
      </c>
      <c r="H12" s="13">
        <v>2653</v>
      </c>
      <c r="I12" s="13">
        <v>15048</v>
      </c>
      <c r="J12" s="13">
        <v>12750</v>
      </c>
      <c r="K12" s="13">
        <v>17002</v>
      </c>
      <c r="L12" s="13">
        <v>13182</v>
      </c>
      <c r="M12" s="13">
        <v>4338</v>
      </c>
      <c r="N12" s="13">
        <v>2412</v>
      </c>
      <c r="O12" s="11">
        <f>SUM(B12:N12)</f>
        <v>155714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212206</v>
      </c>
      <c r="C13" s="15">
        <f t="shared" si="2"/>
        <v>137938</v>
      </c>
      <c r="D13" s="15">
        <f t="shared" si="2"/>
        <v>143602</v>
      </c>
      <c r="E13" s="15">
        <f t="shared" si="2"/>
        <v>21992</v>
      </c>
      <c r="F13" s="15">
        <f t="shared" si="2"/>
        <v>118958</v>
      </c>
      <c r="G13" s="15">
        <f t="shared" si="2"/>
        <v>179543</v>
      </c>
      <c r="H13" s="15">
        <f t="shared" si="2"/>
        <v>20053</v>
      </c>
      <c r="I13" s="15">
        <f t="shared" si="2"/>
        <v>121733</v>
      </c>
      <c r="J13" s="15">
        <f t="shared" si="2"/>
        <v>121080</v>
      </c>
      <c r="K13" s="15">
        <f t="shared" si="2"/>
        <v>206337</v>
      </c>
      <c r="L13" s="15">
        <f t="shared" si="2"/>
        <v>158414</v>
      </c>
      <c r="M13" s="15">
        <f t="shared" si="2"/>
        <v>71913</v>
      </c>
      <c r="N13" s="15">
        <f t="shared" si="2"/>
        <v>48187</v>
      </c>
      <c r="O13" s="11">
        <f>SUM(B13:N13)</f>
        <v>1561956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1.592585842513256</v>
      </c>
      <c r="C18" s="19">
        <v>1.74453175962997</v>
      </c>
      <c r="D18" s="19">
        <v>1.736015714593254</v>
      </c>
      <c r="E18" s="19">
        <v>1.666430688280809</v>
      </c>
      <c r="F18" s="19">
        <v>1.829878685756517</v>
      </c>
      <c r="G18" s="19">
        <v>2.113846829892388</v>
      </c>
      <c r="H18" s="19">
        <v>2.397071658454685</v>
      </c>
      <c r="I18" s="19">
        <v>1.939673986129331</v>
      </c>
      <c r="J18" s="19">
        <v>1.735437460107005</v>
      </c>
      <c r="K18" s="19">
        <v>1.473681673380167</v>
      </c>
      <c r="L18" s="19">
        <v>1.572673884297654</v>
      </c>
      <c r="M18" s="19">
        <v>1.666352103256852</v>
      </c>
      <c r="N18" s="19">
        <v>1.466132089895213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1254861.65</v>
      </c>
      <c r="C20" s="24">
        <f t="shared" si="3"/>
        <v>937866.5099999999</v>
      </c>
      <c r="D20" s="24">
        <f t="shared" si="3"/>
        <v>822642.25</v>
      </c>
      <c r="E20" s="24">
        <f t="shared" si="3"/>
        <v>219340.12</v>
      </c>
      <c r="F20" s="24">
        <f t="shared" si="3"/>
        <v>838550.0399999999</v>
      </c>
      <c r="G20" s="24">
        <f t="shared" si="3"/>
        <v>1224148.6400000001</v>
      </c>
      <c r="H20" s="24">
        <f t="shared" si="3"/>
        <v>210859.75</v>
      </c>
      <c r="I20" s="24">
        <f t="shared" si="3"/>
        <v>942685.08</v>
      </c>
      <c r="J20" s="24">
        <f t="shared" si="3"/>
        <v>805711.1299999999</v>
      </c>
      <c r="K20" s="24">
        <f t="shared" si="3"/>
        <v>1073741.5500000003</v>
      </c>
      <c r="L20" s="24">
        <f t="shared" si="3"/>
        <v>1007482.21</v>
      </c>
      <c r="M20" s="24">
        <f t="shared" si="3"/>
        <v>559022.26</v>
      </c>
      <c r="N20" s="24">
        <f t="shared" si="3"/>
        <v>293953.57000000007</v>
      </c>
      <c r="O20" s="24">
        <f>O21+O22+O23+O24+O25+O26+O27+O28+O29</f>
        <v>10190864.76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707522.64</v>
      </c>
      <c r="C21" s="28">
        <f t="shared" si="4"/>
        <v>495146.07</v>
      </c>
      <c r="D21" s="28">
        <f t="shared" si="4"/>
        <v>437311.23</v>
      </c>
      <c r="E21" s="28">
        <f t="shared" si="4"/>
        <v>118008.33</v>
      </c>
      <c r="F21" s="28">
        <f t="shared" si="4"/>
        <v>427760.08</v>
      </c>
      <c r="G21" s="28">
        <f t="shared" si="4"/>
        <v>532624.25</v>
      </c>
      <c r="H21" s="28">
        <f t="shared" si="4"/>
        <v>81861.6</v>
      </c>
      <c r="I21" s="28">
        <f t="shared" si="4"/>
        <v>439396.11</v>
      </c>
      <c r="J21" s="28">
        <f t="shared" si="4"/>
        <v>429073.16</v>
      </c>
      <c r="K21" s="28">
        <f t="shared" si="4"/>
        <v>659407.02</v>
      </c>
      <c r="L21" s="28">
        <f t="shared" si="4"/>
        <v>577779.74</v>
      </c>
      <c r="M21" s="28">
        <f t="shared" si="4"/>
        <v>301147.22</v>
      </c>
      <c r="N21" s="28">
        <f t="shared" si="4"/>
        <v>182367.44</v>
      </c>
      <c r="O21" s="28">
        <f aca="true" t="shared" si="5" ref="O21:O29">SUM(B21:N21)</f>
        <v>5389404.890000001</v>
      </c>
    </row>
    <row r="22" spans="1:23" ht="18.75" customHeight="1">
      <c r="A22" s="26" t="s">
        <v>33</v>
      </c>
      <c r="B22" s="28">
        <f>IF(B18&lt;&gt;0,ROUND((B18-1)*B21,2),0)</f>
        <v>419267.9</v>
      </c>
      <c r="C22" s="28">
        <f aca="true" t="shared" si="6" ref="C22:N22">IF(C18&lt;&gt;0,ROUND((C18-1)*C21,2),0)</f>
        <v>368651.97</v>
      </c>
      <c r="D22" s="28">
        <f t="shared" si="6"/>
        <v>321867.94</v>
      </c>
      <c r="E22" s="28">
        <f t="shared" si="6"/>
        <v>78644.37</v>
      </c>
      <c r="F22" s="28">
        <f t="shared" si="6"/>
        <v>354988.97</v>
      </c>
      <c r="G22" s="28">
        <f t="shared" si="6"/>
        <v>593261.83</v>
      </c>
      <c r="H22" s="28">
        <f t="shared" si="6"/>
        <v>114366.52</v>
      </c>
      <c r="I22" s="28">
        <f t="shared" si="6"/>
        <v>412889.09</v>
      </c>
      <c r="J22" s="28">
        <f t="shared" si="6"/>
        <v>315556.47</v>
      </c>
      <c r="K22" s="28">
        <f t="shared" si="6"/>
        <v>312349.02</v>
      </c>
      <c r="L22" s="28">
        <f t="shared" si="6"/>
        <v>330879.37</v>
      </c>
      <c r="M22" s="28">
        <f t="shared" si="6"/>
        <v>200670.08</v>
      </c>
      <c r="N22" s="28">
        <f t="shared" si="6"/>
        <v>85007.32</v>
      </c>
      <c r="O22" s="28">
        <f t="shared" si="5"/>
        <v>3908400.8499999996</v>
      </c>
      <c r="W22" s="51"/>
    </row>
    <row r="23" spans="1:15" ht="18.75" customHeight="1">
      <c r="A23" s="26" t="s">
        <v>34</v>
      </c>
      <c r="B23" s="28">
        <v>62724.92</v>
      </c>
      <c r="C23" s="28">
        <v>45107.2</v>
      </c>
      <c r="D23" s="28">
        <v>30673.87</v>
      </c>
      <c r="E23" s="28">
        <v>11685.86</v>
      </c>
      <c r="F23" s="28">
        <v>35356.09</v>
      </c>
      <c r="G23" s="28">
        <v>52553.25</v>
      </c>
      <c r="H23" s="28">
        <v>6177.92</v>
      </c>
      <c r="I23" s="28">
        <v>44386.78</v>
      </c>
      <c r="J23" s="28">
        <v>37234.06</v>
      </c>
      <c r="K23" s="28">
        <v>57434.27</v>
      </c>
      <c r="L23" s="28">
        <v>54530.65</v>
      </c>
      <c r="M23" s="28">
        <v>25549.41</v>
      </c>
      <c r="N23" s="28">
        <v>15832.58</v>
      </c>
      <c r="O23" s="28">
        <f t="shared" si="5"/>
        <v>479246.86000000004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1075.95</v>
      </c>
      <c r="C26" s="28">
        <v>823.25</v>
      </c>
      <c r="D26" s="28">
        <v>713.83</v>
      </c>
      <c r="E26" s="28">
        <v>190.18</v>
      </c>
      <c r="F26" s="28">
        <v>729.46</v>
      </c>
      <c r="G26" s="28">
        <v>1065.53</v>
      </c>
      <c r="H26" s="28">
        <v>182.36</v>
      </c>
      <c r="I26" s="28">
        <v>812.83</v>
      </c>
      <c r="J26" s="28">
        <v>700.8</v>
      </c>
      <c r="K26" s="28">
        <v>930.06</v>
      </c>
      <c r="L26" s="28">
        <v>870.14</v>
      </c>
      <c r="M26" s="28">
        <v>476.75</v>
      </c>
      <c r="N26" s="28">
        <v>255.31</v>
      </c>
      <c r="O26" s="28">
        <f t="shared" si="5"/>
        <v>8826.449999999999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-49688.17</v>
      </c>
      <c r="C31" s="28">
        <f aca="true" t="shared" si="7" ref="C31:O31">+C32+C34+C47+C48+C49+C54-C55</f>
        <v>-44811.369999999995</v>
      </c>
      <c r="D31" s="28">
        <f t="shared" si="7"/>
        <v>-35367.73</v>
      </c>
      <c r="E31" s="28">
        <f t="shared" si="7"/>
        <v>-5523.52</v>
      </c>
      <c r="F31" s="28">
        <f t="shared" si="7"/>
        <v>-28507.05</v>
      </c>
      <c r="G31" s="28">
        <f t="shared" si="7"/>
        <v>-40297.82000000001</v>
      </c>
      <c r="H31" s="28">
        <f t="shared" si="7"/>
        <v>-6844.0599999999995</v>
      </c>
      <c r="I31" s="28">
        <f t="shared" si="7"/>
        <v>-44542.22</v>
      </c>
      <c r="J31" s="28">
        <f t="shared" si="7"/>
        <v>-38203.700000000004</v>
      </c>
      <c r="K31" s="28">
        <f t="shared" si="7"/>
        <v>-35619.72</v>
      </c>
      <c r="L31" s="28">
        <f t="shared" si="7"/>
        <v>-29474.129999999997</v>
      </c>
      <c r="M31" s="28">
        <f t="shared" si="7"/>
        <v>-19300.649999999998</v>
      </c>
      <c r="N31" s="28">
        <f t="shared" si="7"/>
        <v>-14844.08</v>
      </c>
      <c r="O31" s="28">
        <f t="shared" si="7"/>
        <v>-393024.22</v>
      </c>
    </row>
    <row r="32" spans="1:15" ht="18.75" customHeight="1">
      <c r="A32" s="26" t="s">
        <v>38</v>
      </c>
      <c r="B32" s="29">
        <f>+B33</f>
        <v>-43705.2</v>
      </c>
      <c r="C32" s="29">
        <f>+C33</f>
        <v>-40233.6</v>
      </c>
      <c r="D32" s="29">
        <f aca="true" t="shared" si="8" ref="D32:O32">+D33</f>
        <v>-31398.4</v>
      </c>
      <c r="E32" s="29">
        <f t="shared" si="8"/>
        <v>-4466</v>
      </c>
      <c r="F32" s="29">
        <f t="shared" si="8"/>
        <v>-24450.8</v>
      </c>
      <c r="G32" s="29">
        <f t="shared" si="8"/>
        <v>-34372.8</v>
      </c>
      <c r="H32" s="29">
        <f t="shared" si="8"/>
        <v>-5830</v>
      </c>
      <c r="I32" s="29">
        <f t="shared" si="8"/>
        <v>-40022.4</v>
      </c>
      <c r="J32" s="29">
        <f t="shared" si="8"/>
        <v>-34306.8</v>
      </c>
      <c r="K32" s="29">
        <f t="shared" si="8"/>
        <v>-30448</v>
      </c>
      <c r="L32" s="29">
        <f t="shared" si="8"/>
        <v>-24635.6</v>
      </c>
      <c r="M32" s="29">
        <f t="shared" si="8"/>
        <v>-16649.6</v>
      </c>
      <c r="N32" s="29">
        <f t="shared" si="8"/>
        <v>-13424.4</v>
      </c>
      <c r="O32" s="29">
        <f t="shared" si="8"/>
        <v>-343943.6</v>
      </c>
    </row>
    <row r="33" spans="1:26" ht="18.75" customHeight="1">
      <c r="A33" s="27" t="s">
        <v>39</v>
      </c>
      <c r="B33" s="16">
        <f>ROUND((-B9)*$G$3,2)</f>
        <v>-43705.2</v>
      </c>
      <c r="C33" s="16">
        <f aca="true" t="shared" si="9" ref="C33:N33">ROUND((-C9)*$G$3,2)</f>
        <v>-40233.6</v>
      </c>
      <c r="D33" s="16">
        <f t="shared" si="9"/>
        <v>-31398.4</v>
      </c>
      <c r="E33" s="16">
        <f t="shared" si="9"/>
        <v>-4466</v>
      </c>
      <c r="F33" s="16">
        <f t="shared" si="9"/>
        <v>-24450.8</v>
      </c>
      <c r="G33" s="16">
        <f t="shared" si="9"/>
        <v>-34372.8</v>
      </c>
      <c r="H33" s="16">
        <f t="shared" si="9"/>
        <v>-5830</v>
      </c>
      <c r="I33" s="16">
        <f t="shared" si="9"/>
        <v>-40022.4</v>
      </c>
      <c r="J33" s="16">
        <f t="shared" si="9"/>
        <v>-34306.8</v>
      </c>
      <c r="K33" s="16">
        <f t="shared" si="9"/>
        <v>-30448</v>
      </c>
      <c r="L33" s="16">
        <f t="shared" si="9"/>
        <v>-24635.6</v>
      </c>
      <c r="M33" s="16">
        <f t="shared" si="9"/>
        <v>-16649.6</v>
      </c>
      <c r="N33" s="16">
        <f t="shared" si="9"/>
        <v>-13424.4</v>
      </c>
      <c r="O33" s="30">
        <f aca="true" t="shared" si="10" ref="O33:O55">SUM(B33:N33)</f>
        <v>-343943.6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-5982.97</v>
      </c>
      <c r="C34" s="29">
        <f aca="true" t="shared" si="11" ref="C34:O34">SUM(C35:C45)</f>
        <v>-4577.77</v>
      </c>
      <c r="D34" s="29">
        <f t="shared" si="11"/>
        <v>-3969.33</v>
      </c>
      <c r="E34" s="29">
        <f t="shared" si="11"/>
        <v>-1057.52</v>
      </c>
      <c r="F34" s="29">
        <f t="shared" si="11"/>
        <v>-4056.25</v>
      </c>
      <c r="G34" s="29">
        <f t="shared" si="11"/>
        <v>-5925.02</v>
      </c>
      <c r="H34" s="29">
        <f t="shared" si="11"/>
        <v>-1014.06</v>
      </c>
      <c r="I34" s="29">
        <f t="shared" si="11"/>
        <v>-4519.82</v>
      </c>
      <c r="J34" s="29">
        <f t="shared" si="11"/>
        <v>-3896.9</v>
      </c>
      <c r="K34" s="29">
        <f t="shared" si="11"/>
        <v>-5171.72</v>
      </c>
      <c r="L34" s="29">
        <f t="shared" si="11"/>
        <v>-4838.53</v>
      </c>
      <c r="M34" s="29">
        <f t="shared" si="11"/>
        <v>-2651.05</v>
      </c>
      <c r="N34" s="29">
        <f t="shared" si="11"/>
        <v>-1419.68</v>
      </c>
      <c r="O34" s="29">
        <f t="shared" si="11"/>
        <v>-49080.62000000001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-5982.97</v>
      </c>
      <c r="C43" s="31">
        <v>-4577.77</v>
      </c>
      <c r="D43" s="31">
        <v>-3969.33</v>
      </c>
      <c r="E43" s="31">
        <v>-1057.52</v>
      </c>
      <c r="F43" s="31">
        <v>-4056.25</v>
      </c>
      <c r="G43" s="31">
        <v>-5925.02</v>
      </c>
      <c r="H43" s="31">
        <v>-1014.06</v>
      </c>
      <c r="I43" s="31">
        <v>-4519.82</v>
      </c>
      <c r="J43" s="31">
        <v>-3896.9</v>
      </c>
      <c r="K43" s="31">
        <v>-5171.72</v>
      </c>
      <c r="L43" s="31">
        <v>-4838.53</v>
      </c>
      <c r="M43" s="31">
        <v>-2651.05</v>
      </c>
      <c r="N43" s="31">
        <v>-1419.68</v>
      </c>
      <c r="O43" s="31">
        <f>SUM(B43:N43)</f>
        <v>-49080.62000000001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-93323.93</v>
      </c>
      <c r="C50" s="33">
        <v>-90422.54</v>
      </c>
      <c r="D50" s="33">
        <v>-65683.42</v>
      </c>
      <c r="E50" s="33">
        <v>-23984.94</v>
      </c>
      <c r="F50" s="33">
        <v>-83096.58</v>
      </c>
      <c r="G50" s="33">
        <v>-127137.93</v>
      </c>
      <c r="H50" s="33">
        <v>-22349.67</v>
      </c>
      <c r="I50" s="33">
        <v>-93037.27</v>
      </c>
      <c r="J50" s="33">
        <v>-70165.8</v>
      </c>
      <c r="K50" s="33">
        <v>-76276.07</v>
      </c>
      <c r="L50" s="33">
        <v>-71926.26</v>
      </c>
      <c r="M50" s="33">
        <v>-28735.35</v>
      </c>
      <c r="N50" s="33">
        <v>-12833.77</v>
      </c>
      <c r="O50" s="31">
        <f t="shared" si="10"/>
        <v>-858973.5299999999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93323.93</v>
      </c>
      <c r="C51" s="33">
        <v>90422.54</v>
      </c>
      <c r="D51" s="33">
        <v>65683.42</v>
      </c>
      <c r="E51" s="33">
        <v>23984.94</v>
      </c>
      <c r="F51" s="33">
        <v>83096.58</v>
      </c>
      <c r="G51" s="33">
        <v>127137.93</v>
      </c>
      <c r="H51" s="33">
        <v>22349.67</v>
      </c>
      <c r="I51" s="33">
        <v>93037.27</v>
      </c>
      <c r="J51" s="33">
        <v>70165.8</v>
      </c>
      <c r="K51" s="33">
        <v>76276.07</v>
      </c>
      <c r="L51" s="33">
        <v>71926.26</v>
      </c>
      <c r="M51" s="33">
        <v>28735.35</v>
      </c>
      <c r="N51" s="33">
        <v>12833.77</v>
      </c>
      <c r="O51" s="31">
        <f t="shared" si="10"/>
        <v>858973.5299999999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1205173.48</v>
      </c>
      <c r="C53" s="34">
        <f aca="true" t="shared" si="13" ref="C53:N53">+C20+C31</f>
        <v>893055.1399999999</v>
      </c>
      <c r="D53" s="34">
        <f t="shared" si="13"/>
        <v>787274.52</v>
      </c>
      <c r="E53" s="34">
        <f t="shared" si="13"/>
        <v>213816.6</v>
      </c>
      <c r="F53" s="34">
        <f t="shared" si="13"/>
        <v>810042.9899999999</v>
      </c>
      <c r="G53" s="34">
        <f t="shared" si="13"/>
        <v>1183850.82</v>
      </c>
      <c r="H53" s="34">
        <f t="shared" si="13"/>
        <v>204015.69</v>
      </c>
      <c r="I53" s="34">
        <f t="shared" si="13"/>
        <v>898142.86</v>
      </c>
      <c r="J53" s="34">
        <f t="shared" si="13"/>
        <v>767507.4299999999</v>
      </c>
      <c r="K53" s="34">
        <f t="shared" si="13"/>
        <v>1038121.8300000003</v>
      </c>
      <c r="L53" s="34">
        <f t="shared" si="13"/>
        <v>978008.08</v>
      </c>
      <c r="M53" s="34">
        <f t="shared" si="13"/>
        <v>539721.61</v>
      </c>
      <c r="N53" s="34">
        <f t="shared" si="13"/>
        <v>279109.49000000005</v>
      </c>
      <c r="O53" s="34">
        <f>SUM(B53:N53)</f>
        <v>9797840.54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1205173.49</v>
      </c>
      <c r="C59" s="42">
        <f t="shared" si="14"/>
        <v>893055.15</v>
      </c>
      <c r="D59" s="42">
        <f t="shared" si="14"/>
        <v>787274.52</v>
      </c>
      <c r="E59" s="42">
        <f t="shared" si="14"/>
        <v>213816.6</v>
      </c>
      <c r="F59" s="42">
        <f t="shared" si="14"/>
        <v>810042.98</v>
      </c>
      <c r="G59" s="42">
        <f t="shared" si="14"/>
        <v>1183850.82</v>
      </c>
      <c r="H59" s="42">
        <f t="shared" si="14"/>
        <v>204015.69</v>
      </c>
      <c r="I59" s="42">
        <f t="shared" si="14"/>
        <v>898142.87</v>
      </c>
      <c r="J59" s="42">
        <f t="shared" si="14"/>
        <v>767507.43</v>
      </c>
      <c r="K59" s="42">
        <f t="shared" si="14"/>
        <v>1038121.83</v>
      </c>
      <c r="L59" s="42">
        <f t="shared" si="14"/>
        <v>978008.07</v>
      </c>
      <c r="M59" s="42">
        <f t="shared" si="14"/>
        <v>539721.61</v>
      </c>
      <c r="N59" s="42">
        <f t="shared" si="14"/>
        <v>279109.49</v>
      </c>
      <c r="O59" s="34">
        <f t="shared" si="14"/>
        <v>9797840.549999999</v>
      </c>
      <c r="Q59"/>
    </row>
    <row r="60" spans="1:18" ht="18.75" customHeight="1">
      <c r="A60" s="26" t="s">
        <v>54</v>
      </c>
      <c r="B60" s="42">
        <v>993207.5</v>
      </c>
      <c r="C60" s="42">
        <v>649618.02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1642825.52</v>
      </c>
      <c r="P60"/>
      <c r="Q60"/>
      <c r="R60" s="41"/>
    </row>
    <row r="61" spans="1:16" ht="18.75" customHeight="1">
      <c r="A61" s="26" t="s">
        <v>55</v>
      </c>
      <c r="B61" s="42">
        <v>211965.99</v>
      </c>
      <c r="C61" s="42">
        <v>243437.13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455403.12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787274.52</v>
      </c>
      <c r="E62" s="43">
        <v>0</v>
      </c>
      <c r="F62" s="43">
        <v>0</v>
      </c>
      <c r="G62" s="43">
        <v>0</v>
      </c>
      <c r="H62" s="42">
        <v>204015.69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991290.21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213816.6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213816.6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810042.98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810042.98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1183850.82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1183850.82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898142.87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898142.87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767507.43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767507.43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1038121.83</v>
      </c>
      <c r="L68" s="29">
        <v>978008.07</v>
      </c>
      <c r="M68" s="43">
        <v>0</v>
      </c>
      <c r="N68" s="43">
        <v>0</v>
      </c>
      <c r="O68" s="34">
        <f t="shared" si="15"/>
        <v>2016129.9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539721.61</v>
      </c>
      <c r="N69" s="43">
        <v>0</v>
      </c>
      <c r="O69" s="34">
        <f t="shared" si="15"/>
        <v>539721.61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279109.49</v>
      </c>
      <c r="O70" s="46">
        <f t="shared" si="15"/>
        <v>279109.49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2023-01-17T17:23:37Z</dcterms:modified>
  <cp:category/>
  <cp:version/>
  <cp:contentType/>
  <cp:contentStatus/>
</cp:coreProperties>
</file>