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<sst xmlns="http://schemas.openxmlformats.org/spreadsheetml/2006/main" count="88" uniqueCount="85">
  <si>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</si>
  <si>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</si>
  <si>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</si>
  <si>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</si>
  <si>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</si>
  <si>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</si>
  <si>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</si>
  <si>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</si>
  <si>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</si>
  <si>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</si>
  <si>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</si>
  <si>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</si>
  <si>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</si>
  <si>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</si>
  <si>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</si>
  <si>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</si>
  <si>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</si>
  <si>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</si>
  <si>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</si>
  <si>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</si>
  <si>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</si>
  <si>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</si>
  <si>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</si>
  <si>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</si>
  <si>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</si>
  <si>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</si>
  <si>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</si>
  <si>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</si>
  <si>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</si>
  <si>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</si>
  <si>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</si>
  <si>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</si>
  <si>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</si>
  <si>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</si>
  <si>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</si>
  <si>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</si>
  <si>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</si>
  <si>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</si>
  <si>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</si>
  <si>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</si>
  <si>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</si>
  <si>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</si>
  <si>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</si>
  <si>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</si>
  <si>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</si>
  <si>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</si>
  <si>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</si>
  <si>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</si>
  <si>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</si>
  <si>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</si>
  <si>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</si>
  <si>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</si>
  <si>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</si>
  <si>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</si>
  <si>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</si>
  <si>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</si>
  <si>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</si>
  <si>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</si>
  <si>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</si>
  <si>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</si>
  <si>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</si>
  <si>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</si>
  <si>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</si>
  <si>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</si>
  <si>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</si>
  <si>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</si>
  <si>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</si>
  <si>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</si>
  <si>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</si>
  <si>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</si>
  <si>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</si>
  <si>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</si>
  <si>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</si>
  <si>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</si>
  <si>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</si>
  <si>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</si>
  <si>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</si>
  <si>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</si>
  <si>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</si>
  <si>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</si>
  <si>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</si>
  <si>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</si>
  <si>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</si>
  <si>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</si>
  <si>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01/01/23 - VENCIMENTO 06/01/23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</si>
</sst>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75288</v>
      </c>
      <c r="C7" s="9">
        <f t="shared" si="0"/>
        <v>47448</v>
      </c>
      <c r="D7" s="9">
        <f t="shared" si="0"/>
        <v>51825</v>
      </c>
      <c r="E7" s="9">
        <f t="shared" si="0"/>
        <v>9575</v>
      </c>
      <c r="F7" s="9">
        <f t="shared" si="0"/>
        <v>41192</v>
      </c>
      <c r="G7" s="9">
        <f t="shared" si="0"/>
        <v>57270</v>
      </c>
      <c r="H7" s="9">
        <f t="shared" si="0"/>
        <v>6487</v>
      </c>
      <c r="I7" s="9">
        <f t="shared" si="0"/>
        <v>37949</v>
      </c>
      <c r="J7" s="9">
        <f t="shared" si="0"/>
        <v>44050</v>
      </c>
      <c r="K7" s="9">
        <f t="shared" si="0"/>
        <v>76295</v>
      </c>
      <c r="L7" s="9">
        <f t="shared" si="0"/>
        <v>50395</v>
      </c>
      <c r="M7" s="9">
        <f t="shared" si="0"/>
        <v>21883</v>
      </c>
      <c r="N7" s="9">
        <f t="shared" si="0"/>
        <v>12248</v>
      </c>
      <c r="O7" s="9">
        <f t="shared" si="0"/>
        <v>531905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5770</v>
      </c>
      <c r="C8" s="11">
        <f t="shared" si="1"/>
        <v>4802</v>
      </c>
      <c r="D8" s="11">
        <f t="shared" si="1"/>
        <v>4195</v>
      </c>
      <c r="E8" s="11">
        <f t="shared" si="1"/>
        <v>566</v>
      </c>
      <c r="F8" s="11">
        <f t="shared" si="1"/>
        <v>2760</v>
      </c>
      <c r="G8" s="11">
        <f t="shared" si="1"/>
        <v>3768</v>
      </c>
      <c r="H8" s="11">
        <f t="shared" si="1"/>
        <v>551</v>
      </c>
      <c r="I8" s="11">
        <f t="shared" si="1"/>
        <v>4071</v>
      </c>
      <c r="J8" s="11">
        <f t="shared" si="1"/>
        <v>3942</v>
      </c>
      <c r="K8" s="11">
        <f t="shared" si="1"/>
        <v>4469</v>
      </c>
      <c r="L8" s="11">
        <f t="shared" si="1"/>
        <v>2536</v>
      </c>
      <c r="M8" s="11">
        <f t="shared" si="1"/>
        <v>1391</v>
      </c>
      <c r="N8" s="11">
        <f t="shared" si="1"/>
        <v>1023</v>
      </c>
      <c r="O8" s="11">
        <f t="shared" si="1"/>
        <v>39844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5770</v>
      </c>
      <c r="C9" s="11">
        <v>4802</v>
      </c>
      <c r="D9" s="11">
        <v>4195</v>
      </c>
      <c r="E9" s="11">
        <v>566</v>
      </c>
      <c r="F9" s="11">
        <v>2760</v>
      </c>
      <c r="G9" s="11">
        <v>3768</v>
      </c>
      <c r="H9" s="11">
        <v>551</v>
      </c>
      <c r="I9" s="11">
        <v>4070</v>
      </c>
      <c r="J9" s="11">
        <v>3942</v>
      </c>
      <c r="K9" s="11">
        <v>4466</v>
      </c>
      <c r="L9" s="11">
        <v>2536</v>
      </c>
      <c r="M9" s="11">
        <v>1390</v>
      </c>
      <c r="N9" s="11">
        <v>1017</v>
      </c>
      <c r="O9" s="11">
        <f>SUM(B9:N9)</f>
        <v>39833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3</v>
      </c>
      <c r="L10" s="13">
        <v>0</v>
      </c>
      <c r="M10" s="13">
        <v>1</v>
      </c>
      <c r="N10" s="13">
        <v>6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69518</v>
      </c>
      <c r="C11" s="13">
        <v>42646</v>
      </c>
      <c r="D11" s="13">
        <v>47630</v>
      </c>
      <c r="E11" s="13">
        <v>9009</v>
      </c>
      <c r="F11" s="13">
        <v>38432</v>
      </c>
      <c r="G11" s="13">
        <v>53502</v>
      </c>
      <c r="H11" s="13">
        <v>5936</v>
      </c>
      <c r="I11" s="13">
        <v>33878</v>
      </c>
      <c r="J11" s="13">
        <v>40108</v>
      </c>
      <c r="K11" s="13">
        <v>71826</v>
      </c>
      <c r="L11" s="13">
        <v>47859</v>
      </c>
      <c r="M11" s="13">
        <v>20492</v>
      </c>
      <c r="N11" s="13">
        <v>11225</v>
      </c>
      <c r="O11" s="11">
        <f>SUM(B11:N11)</f>
        <v>492061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6201</v>
      </c>
      <c r="C12" s="13">
        <v>4976</v>
      </c>
      <c r="D12" s="13">
        <v>4793</v>
      </c>
      <c r="E12" s="13">
        <v>1217</v>
      </c>
      <c r="F12" s="13">
        <v>4509</v>
      </c>
      <c r="G12" s="13">
        <v>7145</v>
      </c>
      <c r="H12" s="13">
        <v>878</v>
      </c>
      <c r="I12" s="13">
        <v>4226</v>
      </c>
      <c r="J12" s="13">
        <v>4280</v>
      </c>
      <c r="K12" s="13">
        <v>5971</v>
      </c>
      <c r="L12" s="13">
        <v>3960</v>
      </c>
      <c r="M12" s="13">
        <v>1425</v>
      </c>
      <c r="N12" s="13">
        <v>664</v>
      </c>
      <c r="O12" s="11">
        <f>SUM(B12:N12)</f>
        <v>50245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63317</v>
      </c>
      <c r="C13" s="15">
        <f t="shared" si="2"/>
        <v>37670</v>
      </c>
      <c r="D13" s="15">
        <f t="shared" si="2"/>
        <v>42837</v>
      </c>
      <c r="E13" s="15">
        <f t="shared" si="2"/>
        <v>7792</v>
      </c>
      <c r="F13" s="15">
        <f t="shared" si="2"/>
        <v>33923</v>
      </c>
      <c r="G13" s="15">
        <f t="shared" si="2"/>
        <v>46357</v>
      </c>
      <c r="H13" s="15">
        <f t="shared" si="2"/>
        <v>5058</v>
      </c>
      <c r="I13" s="15">
        <f t="shared" si="2"/>
        <v>29652</v>
      </c>
      <c r="J13" s="15">
        <f t="shared" si="2"/>
        <v>35828</v>
      </c>
      <c r="K13" s="15">
        <f t="shared" si="2"/>
        <v>65855</v>
      </c>
      <c r="L13" s="15">
        <f t="shared" si="2"/>
        <v>43899</v>
      </c>
      <c r="M13" s="15">
        <f t="shared" si="2"/>
        <v>19067</v>
      </c>
      <c r="N13" s="15">
        <f t="shared" si="2"/>
        <v>10561</v>
      </c>
      <c r="O13" s="11">
        <f>SUM(B13:N13)</f>
        <v>441816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1.437081532532212</v>
      </c>
      <c r="C18" s="19">
        <v>1.535329387930586</v>
      </c>
      <c r="D18" s="19">
        <v>1.41985197638524</v>
      </c>
      <c r="E18" s="19">
        <v>1.042818605088082</v>
      </c>
      <c r="F18" s="19">
        <v>1.658852348430724</v>
      </c>
      <c r="G18" s="19">
        <v>1.862117956023216</v>
      </c>
      <c r="H18" s="19">
        <v>2.131831363503841</v>
      </c>
      <c r="I18" s="19">
        <v>1.548836908013346</v>
      </c>
      <c r="J18" s="19">
        <v>1.608224781051933</v>
      </c>
      <c r="K18" s="19">
        <v>1.315290190198559</v>
      </c>
      <c r="L18" s="19">
        <v>1.319534082709735</v>
      </c>
      <c r="M18" s="19">
        <v>1.536698150116813</v>
      </c>
      <c r="N18" s="19">
        <v>1.351424099234582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410735.45000000007</v>
      </c>
      <c r="C20" s="24">
        <f t="shared" si="3"/>
        <v>268551.51</v>
      </c>
      <c r="D20" s="24">
        <f t="shared" si="3"/>
        <v>242627.94</v>
      </c>
      <c r="E20" s="24">
        <f t="shared" si="3"/>
        <v>62107.939999999995</v>
      </c>
      <c r="F20" s="24">
        <f t="shared" si="3"/>
        <v>247415.88</v>
      </c>
      <c r="G20" s="24">
        <f t="shared" si="3"/>
        <v>341237.13999999996</v>
      </c>
      <c r="H20" s="24">
        <f t="shared" si="3"/>
        <v>59290.25</v>
      </c>
      <c r="I20" s="24">
        <f t="shared" si="3"/>
        <v>244239.56999999998</v>
      </c>
      <c r="J20" s="24">
        <f t="shared" si="3"/>
        <v>256807.39</v>
      </c>
      <c r="K20" s="24">
        <f t="shared" si="3"/>
        <v>359498.20999999996</v>
      </c>
      <c r="L20" s="24">
        <f t="shared" si="3"/>
        <v>283733.38</v>
      </c>
      <c r="M20" s="24">
        <f t="shared" si="3"/>
        <v>172433.96</v>
      </c>
      <c r="N20" s="24">
        <f t="shared" si="3"/>
        <v>74199.13</v>
      </c>
      <c r="O20" s="24">
        <f>O21+O22+O23+O24+O25+O26+O27+O28+O29</f>
        <v>3022877.75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221075.68</v>
      </c>
      <c r="C21" s="28">
        <f t="shared" si="4"/>
        <v>143933.51</v>
      </c>
      <c r="D21" s="28">
        <f t="shared" si="4"/>
        <v>137875.23</v>
      </c>
      <c r="E21" s="28">
        <f t="shared" si="4"/>
        <v>43517.42</v>
      </c>
      <c r="F21" s="28">
        <f t="shared" si="4"/>
        <v>127019.65</v>
      </c>
      <c r="G21" s="28">
        <f t="shared" si="4"/>
        <v>145305.44</v>
      </c>
      <c r="H21" s="28">
        <f t="shared" si="4"/>
        <v>22097.97</v>
      </c>
      <c r="I21" s="28">
        <f t="shared" si="4"/>
        <v>114306.18</v>
      </c>
      <c r="J21" s="28">
        <f t="shared" si="4"/>
        <v>133453.88</v>
      </c>
      <c r="K21" s="28">
        <f t="shared" si="4"/>
        <v>218485.99</v>
      </c>
      <c r="L21" s="28">
        <f t="shared" si="4"/>
        <v>164322.98</v>
      </c>
      <c r="M21" s="28">
        <f t="shared" si="4"/>
        <v>82336.98</v>
      </c>
      <c r="N21" s="28">
        <f t="shared" si="4"/>
        <v>41627.28</v>
      </c>
      <c r="O21" s="28">
        <f aca="true" t="shared" si="5" ref="O21:O29">SUM(B21:N21)</f>
        <v>1595358.19</v>
      </c>
    </row>
    <row r="22" spans="1:23" ht="18.75" customHeight="1">
      <c r="A22" s="26" t="s">
        <v>33</v>
      </c>
      <c r="B22" s="28">
        <f>IF(B18&lt;&gt;0,ROUND((B18-1)*B21,2),0)</f>
        <v>96628.1</v>
      </c>
      <c r="C22" s="28">
        <f aca="true" t="shared" si="6" ref="C22:N22">IF(C18&lt;&gt;0,ROUND((C18-1)*C21,2),0)</f>
        <v>77051.84</v>
      </c>
      <c r="D22" s="28">
        <f t="shared" si="6"/>
        <v>57887.19</v>
      </c>
      <c r="E22" s="28">
        <f t="shared" si="6"/>
        <v>1863.36</v>
      </c>
      <c r="F22" s="28">
        <f t="shared" si="6"/>
        <v>83687.19</v>
      </c>
      <c r="G22" s="28">
        <f t="shared" si="6"/>
        <v>125270.43</v>
      </c>
      <c r="H22" s="28">
        <f t="shared" si="6"/>
        <v>25011.18</v>
      </c>
      <c r="I22" s="28">
        <f t="shared" si="6"/>
        <v>62735.45</v>
      </c>
      <c r="J22" s="28">
        <f t="shared" si="6"/>
        <v>81169.96</v>
      </c>
      <c r="K22" s="28">
        <f t="shared" si="6"/>
        <v>68886.49</v>
      </c>
      <c r="L22" s="28">
        <f t="shared" si="6"/>
        <v>52506.79</v>
      </c>
      <c r="M22" s="28">
        <f t="shared" si="6"/>
        <v>44190.1</v>
      </c>
      <c r="N22" s="28">
        <f t="shared" si="6"/>
        <v>14628.83</v>
      </c>
      <c r="O22" s="28">
        <f t="shared" si="5"/>
        <v>791516.9099999999</v>
      </c>
      <c r="W22" s="51"/>
    </row>
    <row r="23" spans="1:15" ht="18.75" customHeight="1">
      <c r="A23" s="26" t="s">
        <v>34</v>
      </c>
      <c r="B23" s="28">
        <v>27451.01</v>
      </c>
      <c r="C23" s="28">
        <v>18513.71</v>
      </c>
      <c r="D23" s="28">
        <v>14000.76</v>
      </c>
      <c r="E23" s="28">
        <v>5717.78</v>
      </c>
      <c r="F23" s="28">
        <v>16172.96</v>
      </c>
      <c r="G23" s="28">
        <v>24899.85</v>
      </c>
      <c r="H23" s="28">
        <v>3719.57</v>
      </c>
      <c r="I23" s="28">
        <v>21239.55</v>
      </c>
      <c r="J23" s="28">
        <v>18177.19</v>
      </c>
      <c r="K23" s="28">
        <v>27316.57</v>
      </c>
      <c r="L23" s="28">
        <v>22574.69</v>
      </c>
      <c r="M23" s="28">
        <v>14191.41</v>
      </c>
      <c r="N23" s="28">
        <v>7207.23</v>
      </c>
      <c r="O23" s="28">
        <f t="shared" si="5"/>
        <v>221182.28000000003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1310.42</v>
      </c>
      <c r="C26" s="28">
        <v>914.43</v>
      </c>
      <c r="D26" s="28">
        <v>789.38</v>
      </c>
      <c r="E26" s="28">
        <v>198</v>
      </c>
      <c r="F26" s="28">
        <v>820.64</v>
      </c>
      <c r="G26" s="28">
        <v>1117.64</v>
      </c>
      <c r="H26" s="28">
        <v>190.18</v>
      </c>
      <c r="I26" s="28">
        <v>758.12</v>
      </c>
      <c r="J26" s="28">
        <v>859.72</v>
      </c>
      <c r="K26" s="28">
        <v>1187.98</v>
      </c>
      <c r="L26" s="28">
        <v>906.61</v>
      </c>
      <c r="M26" s="28">
        <v>536.67</v>
      </c>
      <c r="N26" s="28">
        <v>244.87</v>
      </c>
      <c r="O26" s="28">
        <f t="shared" si="5"/>
        <v>9834.660000000002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-32674.77</v>
      </c>
      <c r="C31" s="28">
        <f aca="true" t="shared" si="7" ref="C31:O31">+C32+C34+C47+C48+C49+C54-C55</f>
        <v>-26213.6</v>
      </c>
      <c r="D31" s="28">
        <f t="shared" si="7"/>
        <v>-22847.44</v>
      </c>
      <c r="E31" s="28">
        <f t="shared" si="7"/>
        <v>-3591.38</v>
      </c>
      <c r="F31" s="28">
        <f t="shared" si="7"/>
        <v>-16707.28</v>
      </c>
      <c r="G31" s="28">
        <f t="shared" si="7"/>
        <v>-22793.96</v>
      </c>
      <c r="H31" s="28">
        <f t="shared" si="7"/>
        <v>-3481.92</v>
      </c>
      <c r="I31" s="28">
        <f t="shared" si="7"/>
        <v>-22123.6</v>
      </c>
      <c r="J31" s="28">
        <f t="shared" si="7"/>
        <v>-22125.379999999997</v>
      </c>
      <c r="K31" s="28">
        <f t="shared" si="7"/>
        <v>-26256.29</v>
      </c>
      <c r="L31" s="28">
        <f t="shared" si="7"/>
        <v>-16199.74</v>
      </c>
      <c r="M31" s="28">
        <f t="shared" si="7"/>
        <v>-9100.24</v>
      </c>
      <c r="N31" s="28">
        <f t="shared" si="7"/>
        <v>-5836.56</v>
      </c>
      <c r="O31" s="28">
        <f t="shared" si="7"/>
        <v>-229952.15999999997</v>
      </c>
    </row>
    <row r="32" spans="1:15" ht="18.75" customHeight="1">
      <c r="A32" s="26" t="s">
        <v>38</v>
      </c>
      <c r="B32" s="29">
        <f>+B33</f>
        <v>-25388</v>
      </c>
      <c r="C32" s="29">
        <f>+C33</f>
        <v>-21128.8</v>
      </c>
      <c r="D32" s="29">
        <f aca="true" t="shared" si="8" ref="D32:O32">+D33</f>
        <v>-18458</v>
      </c>
      <c r="E32" s="29">
        <f t="shared" si="8"/>
        <v>-2490.4</v>
      </c>
      <c r="F32" s="29">
        <f t="shared" si="8"/>
        <v>-12144</v>
      </c>
      <c r="G32" s="29">
        <f t="shared" si="8"/>
        <v>-16579.2</v>
      </c>
      <c r="H32" s="29">
        <f t="shared" si="8"/>
        <v>-2424.4</v>
      </c>
      <c r="I32" s="29">
        <f t="shared" si="8"/>
        <v>-17908</v>
      </c>
      <c r="J32" s="29">
        <f t="shared" si="8"/>
        <v>-17344.8</v>
      </c>
      <c r="K32" s="29">
        <f t="shared" si="8"/>
        <v>-19650.4</v>
      </c>
      <c r="L32" s="29">
        <f t="shared" si="8"/>
        <v>-11158.4</v>
      </c>
      <c r="M32" s="29">
        <f t="shared" si="8"/>
        <v>-6116</v>
      </c>
      <c r="N32" s="29">
        <f t="shared" si="8"/>
        <v>-4474.8</v>
      </c>
      <c r="O32" s="29">
        <f t="shared" si="8"/>
        <v>-175265.19999999995</v>
      </c>
    </row>
    <row r="33" spans="1:26" ht="18.75" customHeight="1">
      <c r="A33" s="27" t="s">
        <v>39</v>
      </c>
      <c r="B33" s="16">
        <f>ROUND((-B9)*$G$3,2)</f>
        <v>-25388</v>
      </c>
      <c r="C33" s="16">
        <f aca="true" t="shared" si="9" ref="C33:N33">ROUND((-C9)*$G$3,2)</f>
        <v>-21128.8</v>
      </c>
      <c r="D33" s="16">
        <f t="shared" si="9"/>
        <v>-18458</v>
      </c>
      <c r="E33" s="16">
        <f t="shared" si="9"/>
        <v>-2490.4</v>
      </c>
      <c r="F33" s="16">
        <f t="shared" si="9"/>
        <v>-12144</v>
      </c>
      <c r="G33" s="16">
        <f t="shared" si="9"/>
        <v>-16579.2</v>
      </c>
      <c r="H33" s="16">
        <f t="shared" si="9"/>
        <v>-2424.4</v>
      </c>
      <c r="I33" s="16">
        <f t="shared" si="9"/>
        <v>-17908</v>
      </c>
      <c r="J33" s="16">
        <f t="shared" si="9"/>
        <v>-17344.8</v>
      </c>
      <c r="K33" s="16">
        <f t="shared" si="9"/>
        <v>-19650.4</v>
      </c>
      <c r="L33" s="16">
        <f t="shared" si="9"/>
        <v>-11158.4</v>
      </c>
      <c r="M33" s="16">
        <f t="shared" si="9"/>
        <v>-6116</v>
      </c>
      <c r="N33" s="16">
        <f t="shared" si="9"/>
        <v>-4474.8</v>
      </c>
      <c r="O33" s="30">
        <f aca="true" t="shared" si="10" ref="O33:O55">SUM(B33:N33)</f>
        <v>-175265.19999999995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-7286.77</v>
      </c>
      <c r="C34" s="29">
        <f aca="true" t="shared" si="11" ref="C34:O34">SUM(C35:C45)</f>
        <v>-5084.8</v>
      </c>
      <c r="D34" s="29">
        <f t="shared" si="11"/>
        <v>-4389.44</v>
      </c>
      <c r="E34" s="29">
        <f t="shared" si="11"/>
        <v>-1100.98</v>
      </c>
      <c r="F34" s="29">
        <f t="shared" si="11"/>
        <v>-4563.28</v>
      </c>
      <c r="G34" s="29">
        <f t="shared" si="11"/>
        <v>-6214.76</v>
      </c>
      <c r="H34" s="29">
        <f t="shared" si="11"/>
        <v>-1057.52</v>
      </c>
      <c r="I34" s="29">
        <f t="shared" si="11"/>
        <v>-4215.6</v>
      </c>
      <c r="J34" s="29">
        <f t="shared" si="11"/>
        <v>-4780.58</v>
      </c>
      <c r="K34" s="29">
        <f t="shared" si="11"/>
        <v>-6605.89</v>
      </c>
      <c r="L34" s="29">
        <f t="shared" si="11"/>
        <v>-5041.34</v>
      </c>
      <c r="M34" s="29">
        <f t="shared" si="11"/>
        <v>-2984.24</v>
      </c>
      <c r="N34" s="29">
        <f t="shared" si="11"/>
        <v>-1361.76</v>
      </c>
      <c r="O34" s="29">
        <f t="shared" si="11"/>
        <v>-54686.96000000001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-7286.77</v>
      </c>
      <c r="C43" s="31">
        <v>-5084.8</v>
      </c>
      <c r="D43" s="31">
        <v>-4389.44</v>
      </c>
      <c r="E43" s="31">
        <v>-1100.98</v>
      </c>
      <c r="F43" s="31">
        <v>-4563.28</v>
      </c>
      <c r="G43" s="31">
        <v>-6214.76</v>
      </c>
      <c r="H43" s="31">
        <v>-1057.52</v>
      </c>
      <c r="I43" s="31">
        <v>-4215.6</v>
      </c>
      <c r="J43" s="31">
        <v>-4780.58</v>
      </c>
      <c r="K43" s="31">
        <v>-6605.89</v>
      </c>
      <c r="L43" s="31">
        <v>-5041.34</v>
      </c>
      <c r="M43" s="31">
        <v>-2984.24</v>
      </c>
      <c r="N43" s="31">
        <v>-1361.76</v>
      </c>
      <c r="O43" s="31">
        <f>SUM(B43:N43)</f>
        <v>-54686.96000000001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-28936.35</v>
      </c>
      <c r="C50" s="33">
        <v>-25684.62</v>
      </c>
      <c r="D50" s="33">
        <v>-19565.03</v>
      </c>
      <c r="E50" s="33">
        <v>-6775.16</v>
      </c>
      <c r="F50" s="33">
        <v>-24115.48</v>
      </c>
      <c r="G50" s="33">
        <v>-37373.35</v>
      </c>
      <c r="H50" s="33">
        <v>-6885.63</v>
      </c>
      <c r="I50" s="33">
        <v>-22658.12</v>
      </c>
      <c r="J50" s="33">
        <v>-22395.1</v>
      </c>
      <c r="K50" s="33">
        <v>-24949.23</v>
      </c>
      <c r="L50" s="33">
        <v>-19102.64</v>
      </c>
      <c r="M50" s="33">
        <v>-9350</v>
      </c>
      <c r="N50" s="33">
        <v>-3564.55</v>
      </c>
      <c r="O50" s="31">
        <f t="shared" si="10"/>
        <v>-251355.26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28936.35</v>
      </c>
      <c r="C51" s="33">
        <v>25684.62</v>
      </c>
      <c r="D51" s="33">
        <v>19565.03</v>
      </c>
      <c r="E51" s="33">
        <v>6775.16</v>
      </c>
      <c r="F51" s="33">
        <v>24115.48</v>
      </c>
      <c r="G51" s="33">
        <v>37373.35</v>
      </c>
      <c r="H51" s="33">
        <v>6885.63</v>
      </c>
      <c r="I51" s="33">
        <v>22658.12</v>
      </c>
      <c r="J51" s="33">
        <v>22395.1</v>
      </c>
      <c r="K51" s="33">
        <v>24949.23</v>
      </c>
      <c r="L51" s="33">
        <v>19102.64</v>
      </c>
      <c r="M51" s="33">
        <v>9350</v>
      </c>
      <c r="N51" s="33">
        <v>3564.55</v>
      </c>
      <c r="O51" s="31">
        <f t="shared" si="10"/>
        <v>251355.26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378060.68000000005</v>
      </c>
      <c r="C53" s="34">
        <f aca="true" t="shared" si="13" ref="C53:N53">+C20+C31</f>
        <v>242337.91</v>
      </c>
      <c r="D53" s="34">
        <f t="shared" si="13"/>
        <v>219780.5</v>
      </c>
      <c r="E53" s="34">
        <f t="shared" si="13"/>
        <v>58516.56</v>
      </c>
      <c r="F53" s="34">
        <f t="shared" si="13"/>
        <v>230708.6</v>
      </c>
      <c r="G53" s="34">
        <f t="shared" si="13"/>
        <v>318443.17999999993</v>
      </c>
      <c r="H53" s="34">
        <f t="shared" si="13"/>
        <v>55808.33</v>
      </c>
      <c r="I53" s="34">
        <f t="shared" si="13"/>
        <v>222115.96999999997</v>
      </c>
      <c r="J53" s="34">
        <f t="shared" si="13"/>
        <v>234682.01</v>
      </c>
      <c r="K53" s="34">
        <f t="shared" si="13"/>
        <v>333241.92</v>
      </c>
      <c r="L53" s="34">
        <f t="shared" si="13"/>
        <v>267533.64</v>
      </c>
      <c r="M53" s="34">
        <f t="shared" si="13"/>
        <v>163333.72</v>
      </c>
      <c r="N53" s="34">
        <f t="shared" si="13"/>
        <v>68362.57</v>
      </c>
      <c r="O53" s="34">
        <f>SUM(B53:N53)</f>
        <v>2792925.5900000003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378060.68</v>
      </c>
      <c r="C59" s="42">
        <f t="shared" si="14"/>
        <v>242337.90000000002</v>
      </c>
      <c r="D59" s="42">
        <f t="shared" si="14"/>
        <v>219780.5</v>
      </c>
      <c r="E59" s="42">
        <f t="shared" si="14"/>
        <v>58516.55</v>
      </c>
      <c r="F59" s="42">
        <f t="shared" si="14"/>
        <v>230708.61</v>
      </c>
      <c r="G59" s="42">
        <f t="shared" si="14"/>
        <v>318443.19</v>
      </c>
      <c r="H59" s="42">
        <f t="shared" si="14"/>
        <v>55808.32</v>
      </c>
      <c r="I59" s="42">
        <f t="shared" si="14"/>
        <v>222115.97</v>
      </c>
      <c r="J59" s="42">
        <f t="shared" si="14"/>
        <v>234682.01</v>
      </c>
      <c r="K59" s="42">
        <f t="shared" si="14"/>
        <v>333241.92</v>
      </c>
      <c r="L59" s="42">
        <f t="shared" si="14"/>
        <v>267533.64</v>
      </c>
      <c r="M59" s="42">
        <f t="shared" si="14"/>
        <v>163333.72</v>
      </c>
      <c r="N59" s="42">
        <f t="shared" si="14"/>
        <v>68362.57</v>
      </c>
      <c r="O59" s="34">
        <f t="shared" si="14"/>
        <v>2792925.58</v>
      </c>
      <c r="Q59"/>
    </row>
    <row r="60" spans="1:18" ht="18.75" customHeight="1">
      <c r="A60" s="26" t="s">
        <v>54</v>
      </c>
      <c r="B60" s="42">
        <v>319110.57</v>
      </c>
      <c r="C60" s="42">
        <v>181101.6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500212.17000000004</v>
      </c>
      <c r="P60"/>
      <c r="Q60"/>
      <c r="R60" s="41"/>
    </row>
    <row r="61" spans="1:16" ht="18.75" customHeight="1">
      <c r="A61" s="26" t="s">
        <v>55</v>
      </c>
      <c r="B61" s="42">
        <v>58950.11</v>
      </c>
      <c r="C61" s="42">
        <v>61236.3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120186.41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219780.5</v>
      </c>
      <c r="E62" s="43">
        <v>0</v>
      </c>
      <c r="F62" s="43">
        <v>0</v>
      </c>
      <c r="G62" s="43">
        <v>0</v>
      </c>
      <c r="H62" s="42">
        <v>55808.32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275588.82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58516.55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58516.55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230708.61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230708.61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318443.19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318443.19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222115.97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222115.97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234682.01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234682.01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333241.92</v>
      </c>
      <c r="L68" s="29">
        <v>267533.64</v>
      </c>
      <c r="M68" s="43">
        <v>0</v>
      </c>
      <c r="N68" s="43">
        <v>0</v>
      </c>
      <c r="O68" s="34">
        <f t="shared" si="15"/>
        <v>600775.56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163333.72</v>
      </c>
      <c r="N69" s="43">
        <v>0</v>
      </c>
      <c r="O69" s="34">
        <f t="shared" si="15"/>
        <v>163333.72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68362.57</v>
      </c>
      <c r="O70" s="46">
        <f t="shared" si="15"/>
        <v>68362.57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2023-01-17T17:12:28Z</dcterms:modified>
  <cp:category/>
  <cp:version/>
  <cp:contentType/>
  <cp:contentStatus/>
</cp:coreProperties>
</file>