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<sst xmlns="http://schemas.openxmlformats.org/spreadsheetml/2006/main" count="82" uniqueCount="81">
  <si>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</si>
  <si>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</si>
  <si>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</si>
  <si>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</si>
  <si>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</si>
  <si>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</si>
  <si>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</si>
  <si>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</si>
  <si>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</si>
  <si>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</si>
  <si>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</si>
  <si>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</si>
  <si>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</si>
  <si>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</si>
  <si>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</si>
  <si>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</si>
  <si>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</si>
  <si>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</si>
  <si>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</si>
  <si>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</si>
  <si>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</si>
  <si>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</si>
  <si>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</si>
  <si>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</si>
  <si>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</si>
  <si>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</si>
  <si>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</si>
  <si>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</si>
  <si>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</si>
  <si>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</si>
  <si>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</si>
  <si>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</si>
  <si>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</si>
  <si>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</si>
  <si>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</si>
  <si>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</si>
  <si>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</si>
  <si>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</si>
  <si>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</si>
  <si>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</si>
  <si>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</si>
  <si>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</si>
  <si>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</si>
  <si>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</si>
  <si>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</si>
  <si>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</si>
  <si>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</si>
  <si>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</si>
  <si>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</si>
  <si>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</si>
  <si>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</si>
  <si>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</si>
  <si>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</si>
  <si>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</si>
  <si>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</si>
  <si>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</si>
  <si>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</si>
  <si>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</si>
  <si>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</si>
  <si>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</si>
  <si>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</si>
  <si>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</si>
  <si>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</si>
  <si>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</si>
  <si>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</si>
  <si>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</si>
  <si>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</si>
  <si>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</si>
  <si>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</si>
  <si>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</si>
  <si>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</si>
  <si>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</si>
  <si>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</si>
  <si>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</si>
  <si>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</si>
  <si>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</si>
  <si>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</si>
  <si>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</si>
  <si>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</si>
  <si>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</si>
  <si>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OPERAÇÃO 29/01/23 - VENCIMENTO 03/02/23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</si>
</sst>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87959</v>
      </c>
      <c r="C7" s="46">
        <f aca="true" t="shared" si="0" ref="C7:J7">+C8+C11</f>
        <v>60859</v>
      </c>
      <c r="D7" s="46">
        <f t="shared" si="0"/>
        <v>90252</v>
      </c>
      <c r="E7" s="46">
        <f t="shared" si="0"/>
        <v>44265</v>
      </c>
      <c r="F7" s="46">
        <f t="shared" si="0"/>
        <v>72119</v>
      </c>
      <c r="G7" s="46">
        <f t="shared" si="0"/>
        <v>72595</v>
      </c>
      <c r="H7" s="46">
        <f t="shared" si="0"/>
        <v>84070</v>
      </c>
      <c r="I7" s="46">
        <f t="shared" si="0"/>
        <v>112522</v>
      </c>
      <c r="J7" s="46">
        <f t="shared" si="0"/>
        <v>26608</v>
      </c>
      <c r="K7" s="38">
        <f aca="true" t="shared" si="1" ref="K7:K13">SUM(B7:J7)</f>
        <v>651249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6502</v>
      </c>
      <c r="C8" s="44">
        <f t="shared" si="2"/>
        <v>5712</v>
      </c>
      <c r="D8" s="44">
        <f t="shared" si="2"/>
        <v>7124</v>
      </c>
      <c r="E8" s="44">
        <f t="shared" si="2"/>
        <v>3924</v>
      </c>
      <c r="F8" s="44">
        <f t="shared" si="2"/>
        <v>5389</v>
      </c>
      <c r="G8" s="44">
        <f t="shared" si="2"/>
        <v>3520</v>
      </c>
      <c r="H8" s="44">
        <f t="shared" si="2"/>
        <v>2910</v>
      </c>
      <c r="I8" s="44">
        <f t="shared" si="2"/>
        <v>7663</v>
      </c>
      <c r="J8" s="44">
        <f t="shared" si="2"/>
        <v>1056</v>
      </c>
      <c r="K8" s="38">
        <f t="shared" si="1"/>
        <v>43800</v>
      </c>
      <c r="L8"/>
      <c r="M8"/>
      <c r="N8"/>
    </row>
    <row r="9" spans="1:14" ht="16.5" customHeight="1">
      <c r="A9" s="22" t="s">
        <v>32</v>
      </c>
      <c r="B9" s="44">
        <v>6488</v>
      </c>
      <c r="C9" s="44">
        <v>5712</v>
      </c>
      <c r="D9" s="44">
        <v>7122</v>
      </c>
      <c r="E9" s="44">
        <v>3883</v>
      </c>
      <c r="F9" s="44">
        <v>5383</v>
      </c>
      <c r="G9" s="44">
        <v>3517</v>
      </c>
      <c r="H9" s="44">
        <v>2910</v>
      </c>
      <c r="I9" s="44">
        <v>7654</v>
      </c>
      <c r="J9" s="44">
        <v>1056</v>
      </c>
      <c r="K9" s="38">
        <f t="shared" si="1"/>
        <v>43725</v>
      </c>
      <c r="L9"/>
      <c r="M9"/>
      <c r="N9"/>
    </row>
    <row r="10" spans="1:14" ht="16.5" customHeight="1">
      <c r="A10" s="22" t="s">
        <v>31</v>
      </c>
      <c r="B10" s="44">
        <v>14</v>
      </c>
      <c r="C10" s="44">
        <v>0</v>
      </c>
      <c r="D10" s="44">
        <v>2</v>
      </c>
      <c r="E10" s="44">
        <v>41</v>
      </c>
      <c r="F10" s="44">
        <v>6</v>
      </c>
      <c r="G10" s="44">
        <v>3</v>
      </c>
      <c r="H10" s="44">
        <v>0</v>
      </c>
      <c r="I10" s="44">
        <v>9</v>
      </c>
      <c r="J10" s="44">
        <v>0</v>
      </c>
      <c r="K10" s="38">
        <f t="shared" si="1"/>
        <v>75</v>
      </c>
      <c r="L10"/>
      <c r="M10"/>
      <c r="N10"/>
    </row>
    <row r="11" spans="1:14" ht="16.5" customHeight="1">
      <c r="A11" s="43" t="s">
        <v>67</v>
      </c>
      <c r="B11" s="42">
        <v>81457</v>
      </c>
      <c r="C11" s="42">
        <v>55147</v>
      </c>
      <c r="D11" s="42">
        <v>83128</v>
      </c>
      <c r="E11" s="42">
        <v>40341</v>
      </c>
      <c r="F11" s="42">
        <v>66730</v>
      </c>
      <c r="G11" s="42">
        <v>69075</v>
      </c>
      <c r="H11" s="42">
        <v>81160</v>
      </c>
      <c r="I11" s="42">
        <v>104859</v>
      </c>
      <c r="J11" s="42">
        <v>25552</v>
      </c>
      <c r="K11" s="38">
        <f t="shared" si="1"/>
        <v>607449</v>
      </c>
      <c r="L11" s="59"/>
      <c r="M11" s="59"/>
      <c r="N11" s="59"/>
    </row>
    <row r="12" spans="1:14" ht="16.5" customHeight="1">
      <c r="A12" s="22" t="s">
        <v>68</v>
      </c>
      <c r="B12" s="42">
        <v>7402</v>
      </c>
      <c r="C12" s="42">
        <v>5222</v>
      </c>
      <c r="D12" s="42">
        <v>9025</v>
      </c>
      <c r="E12" s="42">
        <v>5052</v>
      </c>
      <c r="F12" s="42">
        <v>5434</v>
      </c>
      <c r="G12" s="42">
        <v>4360</v>
      </c>
      <c r="H12" s="42">
        <v>4547</v>
      </c>
      <c r="I12" s="42">
        <v>6281</v>
      </c>
      <c r="J12" s="42">
        <v>1160</v>
      </c>
      <c r="K12" s="38">
        <f t="shared" si="1"/>
        <v>48483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74055</v>
      </c>
      <c r="C13" s="42">
        <f>+C11-C12</f>
        <v>49925</v>
      </c>
      <c r="D13" s="42">
        <f>+D11-D12</f>
        <v>74103</v>
      </c>
      <c r="E13" s="42">
        <f aca="true" t="shared" si="3" ref="E13:J13">+E11-E12</f>
        <v>35289</v>
      </c>
      <c r="F13" s="42">
        <f t="shared" si="3"/>
        <v>61296</v>
      </c>
      <c r="G13" s="42">
        <f t="shared" si="3"/>
        <v>64715</v>
      </c>
      <c r="H13" s="42">
        <f t="shared" si="3"/>
        <v>76613</v>
      </c>
      <c r="I13" s="42">
        <f t="shared" si="3"/>
        <v>98578</v>
      </c>
      <c r="J13" s="42">
        <f t="shared" si="3"/>
        <v>24392</v>
      </c>
      <c r="K13" s="38">
        <f t="shared" si="1"/>
        <v>558966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1.037121396447136</v>
      </c>
      <c r="C18" s="39">
        <v>1.19152225651997</v>
      </c>
      <c r="D18" s="39">
        <v>1.053664981533942</v>
      </c>
      <c r="E18" s="39">
        <v>1.257967276049689</v>
      </c>
      <c r="F18" s="39">
        <v>0.998406261924434</v>
      </c>
      <c r="G18" s="39">
        <v>1.108614872269458</v>
      </c>
      <c r="H18" s="39">
        <v>1.154187056265889</v>
      </c>
      <c r="I18" s="39">
        <v>1.017299540781484</v>
      </c>
      <c r="J18" s="39">
        <v>0.956397668645549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434692.41</v>
      </c>
      <c r="C20" s="36">
        <f aca="true" t="shared" si="4" ref="C20:J20">SUM(C21:C28)</f>
        <v>385246.24</v>
      </c>
      <c r="D20" s="36">
        <f t="shared" si="4"/>
        <v>562157.4</v>
      </c>
      <c r="E20" s="36">
        <f t="shared" si="4"/>
        <v>287387.72</v>
      </c>
      <c r="F20" s="36">
        <f t="shared" si="4"/>
        <v>385604.73</v>
      </c>
      <c r="G20" s="36">
        <f t="shared" si="4"/>
        <v>431186.77</v>
      </c>
      <c r="H20" s="36">
        <f t="shared" si="4"/>
        <v>421284.91000000003</v>
      </c>
      <c r="I20" s="36">
        <f t="shared" si="4"/>
        <v>507374.01</v>
      </c>
      <c r="J20" s="36">
        <f t="shared" si="4"/>
        <v>123587.68</v>
      </c>
      <c r="K20" s="36">
        <f aca="true" t="shared" si="5" ref="K20:K28">SUM(B20:J20)</f>
        <v>3538521.8699999996</v>
      </c>
      <c r="L20"/>
      <c r="M20"/>
      <c r="N20"/>
    </row>
    <row r="21" spans="1:14" ht="16.5" customHeight="1">
      <c r="A21" s="35" t="s">
        <v>28</v>
      </c>
      <c r="B21" s="58">
        <f>ROUND((B15+B16)*B7,2)</f>
        <v>395032.66</v>
      </c>
      <c r="C21" s="58">
        <f>ROUND((C15+C16)*C7,2)</f>
        <v>300272.22</v>
      </c>
      <c r="D21" s="58">
        <f aca="true" t="shared" si="6" ref="D21:J21">ROUND((D15+D16)*D7,2)</f>
        <v>493633.31</v>
      </c>
      <c r="E21" s="58">
        <f t="shared" si="6"/>
        <v>210497.78</v>
      </c>
      <c r="F21" s="58">
        <f t="shared" si="6"/>
        <v>362931.66</v>
      </c>
      <c r="G21" s="58">
        <f t="shared" si="6"/>
        <v>369029.42</v>
      </c>
      <c r="H21" s="58">
        <f t="shared" si="6"/>
        <v>340273.33</v>
      </c>
      <c r="I21" s="58">
        <f t="shared" si="6"/>
        <v>460046.2</v>
      </c>
      <c r="J21" s="58">
        <f t="shared" si="6"/>
        <v>123093.93</v>
      </c>
      <c r="K21" s="30">
        <f t="shared" si="5"/>
        <v>3054810.5100000002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14664.16</v>
      </c>
      <c r="C22" s="30">
        <f t="shared" si="7"/>
        <v>57508.81</v>
      </c>
      <c r="D22" s="30">
        <f t="shared" si="7"/>
        <v>26490.82</v>
      </c>
      <c r="E22" s="30">
        <f t="shared" si="7"/>
        <v>54301.54</v>
      </c>
      <c r="F22" s="30">
        <f t="shared" si="7"/>
        <v>-578.42</v>
      </c>
      <c r="G22" s="30">
        <f t="shared" si="7"/>
        <v>40082.08</v>
      </c>
      <c r="H22" s="30">
        <f t="shared" si="7"/>
        <v>52465.74</v>
      </c>
      <c r="I22" s="30">
        <f t="shared" si="7"/>
        <v>7958.59</v>
      </c>
      <c r="J22" s="30">
        <f t="shared" si="7"/>
        <v>-5367.18</v>
      </c>
      <c r="K22" s="30">
        <f t="shared" si="5"/>
        <v>247526.13999999998</v>
      </c>
      <c r="L22"/>
      <c r="M22"/>
      <c r="N22"/>
    </row>
    <row r="23" spans="1:14" ht="16.5" customHeight="1">
      <c r="A23" s="18" t="s">
        <v>26</v>
      </c>
      <c r="B23" s="30">
        <v>20906.86</v>
      </c>
      <c r="C23" s="30">
        <v>21899.02</v>
      </c>
      <c r="D23" s="30">
        <v>34042.25</v>
      </c>
      <c r="E23" s="30">
        <v>17612.08</v>
      </c>
      <c r="F23" s="30">
        <v>19693.11</v>
      </c>
      <c r="G23" s="30">
        <v>18310.93</v>
      </c>
      <c r="H23" s="30">
        <v>23071.72</v>
      </c>
      <c r="I23" s="30">
        <v>33310.07</v>
      </c>
      <c r="J23" s="30">
        <v>10007.36</v>
      </c>
      <c r="K23" s="30">
        <f t="shared" si="5"/>
        <v>198853.40000000002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1159.32</v>
      </c>
      <c r="C26" s="30">
        <v>1026.45</v>
      </c>
      <c r="D26" s="30">
        <v>1498</v>
      </c>
      <c r="E26" s="30">
        <v>765.93</v>
      </c>
      <c r="F26" s="30">
        <v>1026.45</v>
      </c>
      <c r="G26" s="30">
        <v>1148.9</v>
      </c>
      <c r="H26" s="30">
        <v>1122.85</v>
      </c>
      <c r="I26" s="30">
        <v>1352.1</v>
      </c>
      <c r="J26" s="30">
        <v>328.26</v>
      </c>
      <c r="K26" s="30">
        <f t="shared" si="5"/>
        <v>9428.26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-34993.74</v>
      </c>
      <c r="C31" s="30">
        <f t="shared" si="8"/>
        <v>-30840.52</v>
      </c>
      <c r="D31" s="30">
        <f t="shared" si="8"/>
        <v>-548049.05</v>
      </c>
      <c r="E31" s="30">
        <f t="shared" si="8"/>
        <v>-21344.260000000002</v>
      </c>
      <c r="F31" s="30">
        <f t="shared" si="8"/>
        <v>-29392.920000000002</v>
      </c>
      <c r="G31" s="30">
        <f t="shared" si="8"/>
        <v>-21863.4</v>
      </c>
      <c r="H31" s="30">
        <f t="shared" si="8"/>
        <v>-397047.73</v>
      </c>
      <c r="I31" s="30">
        <f t="shared" si="8"/>
        <v>-41196.15</v>
      </c>
      <c r="J31" s="30">
        <f t="shared" si="8"/>
        <v>-120951.31</v>
      </c>
      <c r="K31" s="30">
        <f aca="true" t="shared" si="9" ref="K31:K39">SUM(B31:J31)</f>
        <v>-1245679.08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-28547.2</v>
      </c>
      <c r="C32" s="30">
        <f t="shared" si="10"/>
        <v>-25132.8</v>
      </c>
      <c r="D32" s="30">
        <f t="shared" si="10"/>
        <v>-31336.8</v>
      </c>
      <c r="E32" s="30">
        <f t="shared" si="10"/>
        <v>-17085.2</v>
      </c>
      <c r="F32" s="30">
        <f t="shared" si="10"/>
        <v>-23685.2</v>
      </c>
      <c r="G32" s="30">
        <f t="shared" si="10"/>
        <v>-15474.8</v>
      </c>
      <c r="H32" s="30">
        <f t="shared" si="10"/>
        <v>-12804</v>
      </c>
      <c r="I32" s="30">
        <f t="shared" si="10"/>
        <v>-33677.6</v>
      </c>
      <c r="J32" s="30">
        <f t="shared" si="10"/>
        <v>-4646.4</v>
      </c>
      <c r="K32" s="30">
        <f t="shared" si="9"/>
        <v>-192390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-28547.2</v>
      </c>
      <c r="C33" s="30">
        <f t="shared" si="11"/>
        <v>-25132.8</v>
      </c>
      <c r="D33" s="30">
        <f t="shared" si="11"/>
        <v>-31336.8</v>
      </c>
      <c r="E33" s="30">
        <f t="shared" si="11"/>
        <v>-17085.2</v>
      </c>
      <c r="F33" s="30">
        <f t="shared" si="11"/>
        <v>-23685.2</v>
      </c>
      <c r="G33" s="30">
        <f t="shared" si="11"/>
        <v>-15474.8</v>
      </c>
      <c r="H33" s="30">
        <f t="shared" si="11"/>
        <v>-12804</v>
      </c>
      <c r="I33" s="30">
        <f t="shared" si="11"/>
        <v>-33677.6</v>
      </c>
      <c r="J33" s="30">
        <f t="shared" si="11"/>
        <v>-4646.4</v>
      </c>
      <c r="K33" s="30">
        <f t="shared" si="9"/>
        <v>-192390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-6446.54</v>
      </c>
      <c r="C37" s="27">
        <f t="shared" si="12"/>
        <v>-5707.72</v>
      </c>
      <c r="D37" s="27">
        <f t="shared" si="12"/>
        <v>-516712.25</v>
      </c>
      <c r="E37" s="27">
        <f t="shared" si="12"/>
        <v>-4259.06</v>
      </c>
      <c r="F37" s="27">
        <f t="shared" si="12"/>
        <v>-5707.72</v>
      </c>
      <c r="G37" s="27">
        <f t="shared" si="12"/>
        <v>-6388.6</v>
      </c>
      <c r="H37" s="27">
        <f t="shared" si="12"/>
        <v>-384243.73</v>
      </c>
      <c r="I37" s="27">
        <f t="shared" si="12"/>
        <v>-7518.55</v>
      </c>
      <c r="J37" s="27">
        <f t="shared" si="12"/>
        <v>-116304.91</v>
      </c>
      <c r="K37" s="30">
        <f t="shared" si="9"/>
        <v>-1053289.08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-108000</v>
      </c>
      <c r="K46" s="30">
        <f t="shared" si="13"/>
        <v>-972000</v>
      </c>
      <c r="L46" s="24"/>
      <c r="M46"/>
      <c r="N46"/>
    </row>
    <row r="47" spans="1:14" s="23" customFormat="1" ht="16.5" customHeight="1">
      <c r="A47" s="25" t="s">
        <v>10</v>
      </c>
      <c r="B47" s="17">
        <v>-6446.54</v>
      </c>
      <c r="C47" s="17">
        <v>-5707.72</v>
      </c>
      <c r="D47" s="17">
        <v>-8329.8</v>
      </c>
      <c r="E47" s="17">
        <v>-4259.06</v>
      </c>
      <c r="F47" s="17">
        <v>-5707.72</v>
      </c>
      <c r="G47" s="17">
        <v>-6388.6</v>
      </c>
      <c r="H47" s="17">
        <v>-6243.73</v>
      </c>
      <c r="I47" s="17">
        <v>-7518.55</v>
      </c>
      <c r="J47" s="17">
        <v>-1825.31</v>
      </c>
      <c r="K47" s="30">
        <f t="shared" si="13"/>
        <v>-52427.03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75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399698.67</v>
      </c>
      <c r="C54" s="27">
        <f t="shared" si="15"/>
        <v>354405.72</v>
      </c>
      <c r="D54" s="27">
        <f t="shared" si="15"/>
        <v>0</v>
      </c>
      <c r="E54" s="27">
        <f t="shared" si="15"/>
        <v>266043.45999999996</v>
      </c>
      <c r="F54" s="27">
        <f t="shared" si="15"/>
        <v>356211.81</v>
      </c>
      <c r="G54" s="27">
        <f t="shared" si="15"/>
        <v>409323.37</v>
      </c>
      <c r="H54" s="27">
        <f t="shared" si="15"/>
        <v>24237.18000000005</v>
      </c>
      <c r="I54" s="27">
        <f t="shared" si="15"/>
        <v>466177.86</v>
      </c>
      <c r="J54" s="27">
        <f t="shared" si="15"/>
        <v>0</v>
      </c>
      <c r="K54" s="20">
        <f>SUM(B54:J54)</f>
        <v>2276098.07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-49745.799999999814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-15342.23000000004</v>
      </c>
      <c r="K55" s="17">
        <f>SUM(B55:J55)</f>
        <v>-65088.02999999985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-35637.44999999984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-12705.860000000044</v>
      </c>
      <c r="K56" s="17">
        <f>SUM(B56:J56)</f>
        <v>-48343.30999999988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399698.68</v>
      </c>
      <c r="C60" s="10">
        <f t="shared" si="17"/>
        <v>354405.72</v>
      </c>
      <c r="D60" s="10">
        <f t="shared" si="17"/>
        <v>0</v>
      </c>
      <c r="E60" s="10">
        <f t="shared" si="17"/>
        <v>266043.46</v>
      </c>
      <c r="F60" s="10">
        <f t="shared" si="17"/>
        <v>356211.81</v>
      </c>
      <c r="G60" s="10">
        <f t="shared" si="17"/>
        <v>409323.38</v>
      </c>
      <c r="H60" s="10">
        <f t="shared" si="17"/>
        <v>24237.18</v>
      </c>
      <c r="I60" s="10">
        <f>SUM(I61:I73)</f>
        <v>466177.85</v>
      </c>
      <c r="J60" s="10">
        <f t="shared" si="17"/>
        <v>0</v>
      </c>
      <c r="K60" s="5">
        <f>SUM(K61:K73)</f>
        <v>2276098.0799999996</v>
      </c>
      <c r="L60" s="9"/>
    </row>
    <row r="61" spans="1:12" ht="16.5" customHeight="1">
      <c r="A61" s="7" t="s">
        <v>56</v>
      </c>
      <c r="B61" s="8">
        <v>348777.07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348777.07</v>
      </c>
      <c r="L61"/>
    </row>
    <row r="62" spans="1:12" ht="16.5" customHeight="1">
      <c r="A62" s="7" t="s">
        <v>57</v>
      </c>
      <c r="B62" s="8">
        <v>50921.61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50921.61</v>
      </c>
      <c r="L62"/>
    </row>
    <row r="63" spans="1:12" ht="16.5" customHeight="1">
      <c r="A63" s="7" t="s">
        <v>4</v>
      </c>
      <c r="B63" s="6">
        <v>0</v>
      </c>
      <c r="C63" s="8">
        <v>354405.72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354405.72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0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266043.46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266043.46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356211.81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356211.81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409323.38</v>
      </c>
      <c r="H67" s="6">
        <v>0</v>
      </c>
      <c r="I67" s="6">
        <v>0</v>
      </c>
      <c r="J67" s="6">
        <v>0</v>
      </c>
      <c r="K67" s="5">
        <f t="shared" si="18"/>
        <v>409323.38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24237.18</v>
      </c>
      <c r="I68" s="6">
        <v>0</v>
      </c>
      <c r="J68" s="6">
        <v>0</v>
      </c>
      <c r="K68" s="5">
        <f t="shared" si="18"/>
        <v>24237.18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165213.43</v>
      </c>
      <c r="J70" s="6">
        <v>0</v>
      </c>
      <c r="K70" s="5">
        <f t="shared" si="18"/>
        <v>165213.43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300964.42</v>
      </c>
      <c r="J71" s="6">
        <v>0</v>
      </c>
      <c r="K71" s="5">
        <f t="shared" si="18"/>
        <v>300964.42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0</v>
      </c>
      <c r="K72" s="5">
        <f t="shared" si="18"/>
        <v>0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2023-02-03T10:18:01Z</dcterms:modified>
  <cp:category/>
  <cp:version/>
  <cp:contentType/>
  <cp:contentStatus/>
</cp:coreProperties>
</file>