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<sst xmlns="http://schemas.openxmlformats.org/spreadsheetml/2006/main" count="86" uniqueCount="85">
  <si>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</si>
  <si>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</si>
  <si>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</si>
  <si>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</si>
  <si>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</si>
  <si>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</si>
  <si>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</si>
  <si>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</si>
  <si>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</si>
  <si>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</si>
  <si>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</si>
  <si>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</si>
  <si>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</si>
  <si>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</si>
  <si>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</si>
  <si>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</si>
  <si>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</si>
  <si>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</si>
  <si>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</si>
  <si>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</si>
  <si>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</si>
  <si>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</si>
  <si>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</si>
  <si>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</si>
  <si>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</si>
  <si>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</si>
  <si>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</si>
  <si>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</si>
  <si>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</si>
  <si>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</si>
  <si>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</si>
  <si>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</si>
  <si>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</si>
  <si>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</si>
  <si>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</si>
  <si>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</si>
  <si>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</si>
  <si>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</si>
  <si>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</si>
  <si>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</si>
  <si>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</si>
  <si>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</si>
  <si>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</si>
  <si>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</si>
  <si>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</si>
  <si>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</si>
  <si>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</si>
  <si>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</si>
  <si>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</si>
  <si>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</si>
  <si>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</si>
  <si>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</si>
  <si>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</si>
  <si>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</si>
  <si>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</si>
  <si>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</si>
  <si>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</si>
  <si>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</si>
  <si>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</si>
  <si>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</si>
  <si>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</si>
  <si>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</si>
  <si>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</si>
  <si>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</si>
  <si>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</si>
  <si>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</si>
  <si>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</si>
  <si>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</si>
  <si>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</si>
  <si>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</si>
  <si>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</si>
  <si>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</si>
  <si>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</si>
  <si>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</si>
  <si>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</si>
  <si>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</si>
  <si>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</si>
  <si>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</si>
  <si>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</si>
  <si>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</si>
  <si>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</si>
  <si>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</si>
  <si>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</si>
  <si>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</si>
  <si>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22/01/23 - VENCIMENTO 30/01/23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</si>
</sst>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19503</v>
      </c>
      <c r="C7" s="10">
        <f aca="true" t="shared" si="0" ref="C7:K7">C8+C11</f>
        <v>26673</v>
      </c>
      <c r="D7" s="10">
        <f t="shared" si="0"/>
        <v>86274</v>
      </c>
      <c r="E7" s="10">
        <f t="shared" si="0"/>
        <v>76625</v>
      </c>
      <c r="F7" s="10">
        <f t="shared" si="0"/>
        <v>83659</v>
      </c>
      <c r="G7" s="10">
        <f t="shared" si="0"/>
        <v>35174</v>
      </c>
      <c r="H7" s="10">
        <f t="shared" si="0"/>
        <v>23000</v>
      </c>
      <c r="I7" s="10">
        <f t="shared" si="0"/>
        <v>37688</v>
      </c>
      <c r="J7" s="10">
        <f t="shared" si="0"/>
        <v>22010</v>
      </c>
      <c r="K7" s="10">
        <f t="shared" si="0"/>
        <v>65222</v>
      </c>
      <c r="L7" s="10">
        <f aca="true" t="shared" si="1" ref="L7:L13">SUM(B7:K7)</f>
        <v>475828</v>
      </c>
      <c r="M7" s="11"/>
    </row>
    <row r="8" spans="1:13" ht="17.25" customHeight="1">
      <c r="A8" s="12" t="s">
        <v>83</v>
      </c>
      <c r="B8" s="13">
        <f>B9+B10</f>
        <v>1891</v>
      </c>
      <c r="C8" s="13">
        <f aca="true" t="shared" si="2" ref="C8:K8">C9+C10</f>
        <v>2188</v>
      </c>
      <c r="D8" s="13">
        <f t="shared" si="2"/>
        <v>7873</v>
      </c>
      <c r="E8" s="13">
        <f t="shared" si="2"/>
        <v>6045</v>
      </c>
      <c r="F8" s="13">
        <f t="shared" si="2"/>
        <v>6522</v>
      </c>
      <c r="G8" s="13">
        <f t="shared" si="2"/>
        <v>3338</v>
      </c>
      <c r="H8" s="13">
        <f t="shared" si="2"/>
        <v>2150</v>
      </c>
      <c r="I8" s="13">
        <f t="shared" si="2"/>
        <v>2465</v>
      </c>
      <c r="J8" s="13">
        <f t="shared" si="2"/>
        <v>1683</v>
      </c>
      <c r="K8" s="13">
        <f t="shared" si="2"/>
        <v>4642</v>
      </c>
      <c r="L8" s="13">
        <f t="shared" si="1"/>
        <v>38797</v>
      </c>
      <c r="M8"/>
    </row>
    <row r="9" spans="1:13" ht="17.25" customHeight="1">
      <c r="A9" s="14" t="s">
        <v>18</v>
      </c>
      <c r="B9" s="15">
        <v>1890</v>
      </c>
      <c r="C9" s="15">
        <v>2188</v>
      </c>
      <c r="D9" s="15">
        <v>7873</v>
      </c>
      <c r="E9" s="15">
        <v>6045</v>
      </c>
      <c r="F9" s="15">
        <v>6522</v>
      </c>
      <c r="G9" s="15">
        <v>3338</v>
      </c>
      <c r="H9" s="15">
        <v>2142</v>
      </c>
      <c r="I9" s="15">
        <v>2465</v>
      </c>
      <c r="J9" s="15">
        <v>1683</v>
      </c>
      <c r="K9" s="15">
        <v>4642</v>
      </c>
      <c r="L9" s="13">
        <f t="shared" si="1"/>
        <v>38788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 t="shared" si="1"/>
        <v>9</v>
      </c>
      <c r="M10"/>
    </row>
    <row r="11" spans="1:13" ht="17.25" customHeight="1">
      <c r="A11" s="12" t="s">
        <v>71</v>
      </c>
      <c r="B11" s="15">
        <v>17612</v>
      </c>
      <c r="C11" s="15">
        <v>24485</v>
      </c>
      <c r="D11" s="15">
        <v>78401</v>
      </c>
      <c r="E11" s="15">
        <v>70580</v>
      </c>
      <c r="F11" s="15">
        <v>77137</v>
      </c>
      <c r="G11" s="15">
        <v>31836</v>
      </c>
      <c r="H11" s="15">
        <v>20850</v>
      </c>
      <c r="I11" s="15">
        <v>35223</v>
      </c>
      <c r="J11" s="15">
        <v>20327</v>
      </c>
      <c r="K11" s="15">
        <v>60580</v>
      </c>
      <c r="L11" s="13">
        <f t="shared" si="1"/>
        <v>437031</v>
      </c>
      <c r="M11" s="60"/>
    </row>
    <row r="12" spans="1:13" ht="17.25" customHeight="1">
      <c r="A12" s="14" t="s">
        <v>72</v>
      </c>
      <c r="B12" s="15">
        <v>2711</v>
      </c>
      <c r="C12" s="15">
        <v>2524</v>
      </c>
      <c r="D12" s="15">
        <v>8159</v>
      </c>
      <c r="E12" s="15">
        <v>9004</v>
      </c>
      <c r="F12" s="15">
        <v>8438</v>
      </c>
      <c r="G12" s="15">
        <v>3765</v>
      </c>
      <c r="H12" s="15">
        <v>2320</v>
      </c>
      <c r="I12" s="15">
        <v>2073</v>
      </c>
      <c r="J12" s="15">
        <v>1801</v>
      </c>
      <c r="K12" s="15">
        <v>4456</v>
      </c>
      <c r="L12" s="13">
        <f t="shared" si="1"/>
        <v>45251</v>
      </c>
      <c r="M12" s="60"/>
    </row>
    <row r="13" spans="1:13" ht="17.25" customHeight="1">
      <c r="A13" s="14" t="s">
        <v>73</v>
      </c>
      <c r="B13" s="15">
        <f>+B11-B12</f>
        <v>14901</v>
      </c>
      <c r="C13" s="15">
        <f aca="true" t="shared" si="3" ref="C13:K13">+C11-C12</f>
        <v>21961</v>
      </c>
      <c r="D13" s="15">
        <f t="shared" si="3"/>
        <v>70242</v>
      </c>
      <c r="E13" s="15">
        <f t="shared" si="3"/>
        <v>61576</v>
      </c>
      <c r="F13" s="15">
        <f t="shared" si="3"/>
        <v>68699</v>
      </c>
      <c r="G13" s="15">
        <f t="shared" si="3"/>
        <v>28071</v>
      </c>
      <c r="H13" s="15">
        <f t="shared" si="3"/>
        <v>18530</v>
      </c>
      <c r="I13" s="15">
        <f t="shared" si="3"/>
        <v>33150</v>
      </c>
      <c r="J13" s="15">
        <f t="shared" si="3"/>
        <v>18526</v>
      </c>
      <c r="K13" s="15">
        <f t="shared" si="3"/>
        <v>56124</v>
      </c>
      <c r="L13" s="13">
        <f t="shared" si="1"/>
        <v>391780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1.349981013609952</v>
      </c>
      <c r="C18" s="22">
        <v>1.237807030189241</v>
      </c>
      <c r="D18" s="22">
        <v>1.112788077670745</v>
      </c>
      <c r="E18" s="22">
        <v>1.143776789952335</v>
      </c>
      <c r="F18" s="22">
        <v>1.257016495336461</v>
      </c>
      <c r="G18" s="22">
        <v>1.173476784754874</v>
      </c>
      <c r="H18" s="22">
        <v>1.127212577521522</v>
      </c>
      <c r="I18" s="22">
        <v>1.121042350080525</v>
      </c>
      <c r="J18" s="22">
        <v>1.375908865881243</v>
      </c>
      <c r="K18" s="22">
        <v>1.10420068150058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193013.32</v>
      </c>
      <c r="C20" s="25">
        <f aca="true" t="shared" si="4" ref="C20:K20">SUM(C21:C28)</f>
        <v>144947.80999999997</v>
      </c>
      <c r="D20" s="25">
        <f t="shared" si="4"/>
        <v>499705.2799999999</v>
      </c>
      <c r="E20" s="25">
        <f t="shared" si="4"/>
        <v>463217.36</v>
      </c>
      <c r="F20" s="25">
        <f t="shared" si="4"/>
        <v>486813.6</v>
      </c>
      <c r="G20" s="25">
        <f t="shared" si="4"/>
        <v>214145.38</v>
      </c>
      <c r="H20" s="25">
        <f t="shared" si="4"/>
        <v>147992.99000000002</v>
      </c>
      <c r="I20" s="25">
        <f t="shared" si="4"/>
        <v>192840.00999999995</v>
      </c>
      <c r="J20" s="25">
        <f t="shared" si="4"/>
        <v>155847.5</v>
      </c>
      <c r="K20" s="25">
        <f t="shared" si="4"/>
        <v>294802.63999999996</v>
      </c>
      <c r="L20" s="25">
        <f>SUM(B20:K20)</f>
        <v>2793325.89</v>
      </c>
      <c r="M20"/>
    </row>
    <row r="21" spans="1:13" ht="17.25" customHeight="1">
      <c r="A21" s="26" t="s">
        <v>22</v>
      </c>
      <c r="B21" s="56">
        <f>ROUND((B15+B16)*B7,2)</f>
        <v>140415.75</v>
      </c>
      <c r="C21" s="56">
        <f aca="true" t="shared" si="5" ref="C21:K21">ROUND((C15+C16)*C7,2)</f>
        <v>109455.32</v>
      </c>
      <c r="D21" s="56">
        <f t="shared" si="5"/>
        <v>421362.22</v>
      </c>
      <c r="E21" s="56">
        <f t="shared" si="5"/>
        <v>379079.2</v>
      </c>
      <c r="F21" s="56">
        <f t="shared" si="5"/>
        <v>365690.22</v>
      </c>
      <c r="G21" s="56">
        <f t="shared" si="5"/>
        <v>169060.31</v>
      </c>
      <c r="H21" s="56">
        <f t="shared" si="5"/>
        <v>121771.2</v>
      </c>
      <c r="I21" s="56">
        <f t="shared" si="5"/>
        <v>165435.24</v>
      </c>
      <c r="J21" s="56">
        <f t="shared" si="5"/>
        <v>104052.28</v>
      </c>
      <c r="K21" s="56">
        <f t="shared" si="5"/>
        <v>251789.53</v>
      </c>
      <c r="L21" s="33">
        <f aca="true" t="shared" si="6" ref="L21:L28">SUM(B21:K21)</f>
        <v>2228111.27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49142.85</v>
      </c>
      <c r="C22" s="33">
        <f t="shared" si="7"/>
        <v>26029.24</v>
      </c>
      <c r="D22" s="33">
        <f t="shared" si="7"/>
        <v>47524.63</v>
      </c>
      <c r="E22" s="33">
        <f t="shared" si="7"/>
        <v>54502.79</v>
      </c>
      <c r="F22" s="33">
        <f t="shared" si="7"/>
        <v>93988.42</v>
      </c>
      <c r="G22" s="33">
        <f t="shared" si="7"/>
        <v>29328.04</v>
      </c>
      <c r="H22" s="33">
        <f t="shared" si="7"/>
        <v>15490.83</v>
      </c>
      <c r="I22" s="33">
        <f t="shared" si="7"/>
        <v>20024.67</v>
      </c>
      <c r="J22" s="33">
        <f t="shared" si="7"/>
        <v>39114.17</v>
      </c>
      <c r="K22" s="33">
        <f t="shared" si="7"/>
        <v>26236.64</v>
      </c>
      <c r="L22" s="33">
        <f t="shared" si="6"/>
        <v>401382.27999999997</v>
      </c>
      <c r="M22"/>
    </row>
    <row r="23" spans="1:13" ht="17.25" customHeight="1">
      <c r="A23" s="27" t="s">
        <v>24</v>
      </c>
      <c r="B23" s="33">
        <v>796.45</v>
      </c>
      <c r="C23" s="33">
        <v>7035.33</v>
      </c>
      <c r="D23" s="33">
        <v>24999.54</v>
      </c>
      <c r="E23" s="33">
        <v>24170.94</v>
      </c>
      <c r="F23" s="33">
        <v>23266.65</v>
      </c>
      <c r="G23" s="33">
        <v>14715.63</v>
      </c>
      <c r="H23" s="33">
        <v>8338.44</v>
      </c>
      <c r="I23" s="33">
        <v>4778.71</v>
      </c>
      <c r="J23" s="33">
        <v>8362.74</v>
      </c>
      <c r="K23" s="33">
        <v>11946.77</v>
      </c>
      <c r="L23" s="33">
        <f t="shared" si="6"/>
        <v>128411.20000000003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474.15</v>
      </c>
      <c r="C26" s="33">
        <v>356.91</v>
      </c>
      <c r="D26" s="33">
        <v>1229.66</v>
      </c>
      <c r="E26" s="33">
        <v>1141.08</v>
      </c>
      <c r="F26" s="33">
        <v>1198.4</v>
      </c>
      <c r="G26" s="33">
        <v>526.25</v>
      </c>
      <c r="H26" s="33">
        <v>364.73</v>
      </c>
      <c r="I26" s="33">
        <v>474.15</v>
      </c>
      <c r="J26" s="33">
        <v>382.97</v>
      </c>
      <c r="K26" s="33">
        <v>726.85</v>
      </c>
      <c r="L26" s="33">
        <f t="shared" si="6"/>
        <v>6875.150000000001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-113201.61</v>
      </c>
      <c r="C31" s="33">
        <f t="shared" si="8"/>
        <v>-11611.87</v>
      </c>
      <c r="D31" s="33">
        <f t="shared" si="8"/>
        <v>-41478.88</v>
      </c>
      <c r="E31" s="33">
        <f t="shared" si="8"/>
        <v>-420061.79000000004</v>
      </c>
      <c r="F31" s="33">
        <f t="shared" si="8"/>
        <v>-35360.64</v>
      </c>
      <c r="G31" s="33">
        <f t="shared" si="8"/>
        <v>-17613.5</v>
      </c>
      <c r="H31" s="33">
        <f t="shared" si="8"/>
        <v>-17764.86</v>
      </c>
      <c r="I31" s="33">
        <f t="shared" si="8"/>
        <v>-184482.56</v>
      </c>
      <c r="J31" s="33">
        <f t="shared" si="8"/>
        <v>-9534.73</v>
      </c>
      <c r="K31" s="33">
        <f t="shared" si="8"/>
        <v>-24466.559999999998</v>
      </c>
      <c r="L31" s="33">
        <f aca="true" t="shared" si="9" ref="L31:L38">SUM(B31:K31)</f>
        <v>-875577</v>
      </c>
      <c r="M31"/>
    </row>
    <row r="32" spans="1:13" ht="18.75" customHeight="1">
      <c r="A32" s="27" t="s">
        <v>28</v>
      </c>
      <c r="B32" s="33">
        <f>B33+B34+B35+B36</f>
        <v>-8316</v>
      </c>
      <c r="C32" s="33">
        <f aca="true" t="shared" si="10" ref="C32:K32">C33+C34+C35+C36</f>
        <v>-9627.2</v>
      </c>
      <c r="D32" s="33">
        <f t="shared" si="10"/>
        <v>-34641.2</v>
      </c>
      <c r="E32" s="33">
        <f t="shared" si="10"/>
        <v>-26598</v>
      </c>
      <c r="F32" s="33">
        <f t="shared" si="10"/>
        <v>-28696.8</v>
      </c>
      <c r="G32" s="33">
        <f t="shared" si="10"/>
        <v>-14687.2</v>
      </c>
      <c r="H32" s="33">
        <f t="shared" si="10"/>
        <v>-9424.8</v>
      </c>
      <c r="I32" s="33">
        <f t="shared" si="10"/>
        <v>-10846</v>
      </c>
      <c r="J32" s="33">
        <f t="shared" si="10"/>
        <v>-7405.2</v>
      </c>
      <c r="K32" s="33">
        <f t="shared" si="10"/>
        <v>-20424.8</v>
      </c>
      <c r="L32" s="33">
        <f t="shared" si="9"/>
        <v>-170667.19999999998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-8316</v>
      </c>
      <c r="C33" s="33">
        <f t="shared" si="11"/>
        <v>-9627.2</v>
      </c>
      <c r="D33" s="33">
        <f t="shared" si="11"/>
        <v>-34641.2</v>
      </c>
      <c r="E33" s="33">
        <f t="shared" si="11"/>
        <v>-26598</v>
      </c>
      <c r="F33" s="33">
        <f t="shared" si="11"/>
        <v>-28696.8</v>
      </c>
      <c r="G33" s="33">
        <f t="shared" si="11"/>
        <v>-14687.2</v>
      </c>
      <c r="H33" s="33">
        <f t="shared" si="11"/>
        <v>-9424.8</v>
      </c>
      <c r="I33" s="33">
        <f t="shared" si="11"/>
        <v>-10846</v>
      </c>
      <c r="J33" s="33">
        <f t="shared" si="11"/>
        <v>-7405.2</v>
      </c>
      <c r="K33" s="33">
        <f t="shared" si="11"/>
        <v>-20424.8</v>
      </c>
      <c r="L33" s="33">
        <f t="shared" si="9"/>
        <v>-170667.19999999998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-104885.61</v>
      </c>
      <c r="C37" s="38">
        <f aca="true" t="shared" si="12" ref="C37:K37">SUM(C38:C49)</f>
        <v>-1984.67</v>
      </c>
      <c r="D37" s="38">
        <f t="shared" si="12"/>
        <v>-6837.68</v>
      </c>
      <c r="E37" s="38">
        <f t="shared" si="12"/>
        <v>-393463.79000000004</v>
      </c>
      <c r="F37" s="38">
        <f t="shared" si="12"/>
        <v>-6663.84</v>
      </c>
      <c r="G37" s="38">
        <f t="shared" si="12"/>
        <v>-2926.3</v>
      </c>
      <c r="H37" s="38">
        <f t="shared" si="12"/>
        <v>-8340.060000000001</v>
      </c>
      <c r="I37" s="38">
        <f t="shared" si="12"/>
        <v>-173636.56</v>
      </c>
      <c r="J37" s="38">
        <f t="shared" si="12"/>
        <v>-2129.53</v>
      </c>
      <c r="K37" s="38">
        <f t="shared" si="12"/>
        <v>-4041.76</v>
      </c>
      <c r="L37" s="33">
        <f t="shared" si="9"/>
        <v>-704909.8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-2636.56</v>
      </c>
      <c r="C48" s="17">
        <v>-1984.67</v>
      </c>
      <c r="D48" s="17">
        <v>-6837.68</v>
      </c>
      <c r="E48" s="17">
        <v>-6345.14</v>
      </c>
      <c r="F48" s="17">
        <v>-6663.84</v>
      </c>
      <c r="G48" s="17">
        <v>-2926.3</v>
      </c>
      <c r="H48" s="17">
        <v>-2028.13</v>
      </c>
      <c r="I48" s="17">
        <v>-2636.56</v>
      </c>
      <c r="J48" s="17">
        <v>-2129.53</v>
      </c>
      <c r="K48" s="17">
        <v>-4041.76</v>
      </c>
      <c r="L48" s="30">
        <f t="shared" si="13"/>
        <v>-38230.170000000006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-26829.68</v>
      </c>
      <c r="C52" s="33">
        <v>-13716.17</v>
      </c>
      <c r="D52" s="33">
        <v>-47257.74</v>
      </c>
      <c r="E52" s="33">
        <v>-54431.88</v>
      </c>
      <c r="F52" s="33">
        <v>-49100.72</v>
      </c>
      <c r="G52" s="33">
        <v>-22922.07</v>
      </c>
      <c r="H52" s="33">
        <v>-14928.04</v>
      </c>
      <c r="I52" s="33">
        <v>-10606.92</v>
      </c>
      <c r="J52" s="33">
        <v>-12752.52</v>
      </c>
      <c r="K52" s="33">
        <v>-20141.12</v>
      </c>
      <c r="L52" s="33">
        <f t="shared" si="14"/>
        <v>-272686.86000000004</v>
      </c>
      <c r="M52" s="57"/>
    </row>
    <row r="53" spans="1:13" ht="18.75" customHeight="1">
      <c r="A53" s="37" t="s">
        <v>80</v>
      </c>
      <c r="B53" s="33">
        <v>26829.68</v>
      </c>
      <c r="C53" s="33">
        <v>13716.17</v>
      </c>
      <c r="D53" s="33">
        <v>47257.74</v>
      </c>
      <c r="E53" s="33">
        <v>54431.88</v>
      </c>
      <c r="F53" s="33">
        <v>49100.72</v>
      </c>
      <c r="G53" s="33">
        <v>22922.07</v>
      </c>
      <c r="H53" s="33">
        <v>14928.04</v>
      </c>
      <c r="I53" s="33">
        <v>10606.92</v>
      </c>
      <c r="J53" s="33">
        <v>12752.52</v>
      </c>
      <c r="K53" s="33">
        <v>20141.12</v>
      </c>
      <c r="L53" s="33">
        <f t="shared" si="14"/>
        <v>272686.86000000004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79811.71</v>
      </c>
      <c r="C55" s="41">
        <f t="shared" si="16"/>
        <v>133335.93999999997</v>
      </c>
      <c r="D55" s="41">
        <f t="shared" si="16"/>
        <v>458226.3999999999</v>
      </c>
      <c r="E55" s="41">
        <f>IF(E20+E31+E44+E56-E53&lt;0,E53,E20+E31+E56-E52)</f>
        <v>54431.88</v>
      </c>
      <c r="F55" s="41">
        <f t="shared" si="16"/>
        <v>451452.95999999996</v>
      </c>
      <c r="G55" s="41">
        <f t="shared" si="16"/>
        <v>196531.88</v>
      </c>
      <c r="H55" s="41">
        <f t="shared" si="16"/>
        <v>130228.13000000002</v>
      </c>
      <c r="I55" s="41">
        <f>IF(I20+I31+I44+I56-I53&lt;0,I53,I20+I31+I56-I52)</f>
        <v>10606.92</v>
      </c>
      <c r="J55" s="41">
        <f t="shared" si="16"/>
        <v>146312.77</v>
      </c>
      <c r="K55" s="41">
        <f t="shared" si="16"/>
        <v>270336.07999999996</v>
      </c>
      <c r="L55" s="42">
        <f t="shared" si="14"/>
        <v>1931274.6699999995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-99242.77000000006</v>
      </c>
      <c r="F56" s="18">
        <v>0</v>
      </c>
      <c r="G56" s="18">
        <v>0</v>
      </c>
      <c r="H56" s="18">
        <v>0</v>
      </c>
      <c r="I56" s="18">
        <v>-17243.669999999973</v>
      </c>
      <c r="J56" s="18">
        <v>0</v>
      </c>
      <c r="K56" s="18">
        <v>0</v>
      </c>
      <c r="L56" s="17">
        <f>SUM(C56:K56)</f>
        <v>-116486.44000000003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>IF(E20+E31+E44+E56-E53&gt;0,0,E20+E31+E56-E53)</f>
        <v>-110519.0800000001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>IF(I20+I31+I44+I56-I53&gt;0,0,I20+I31+I56-I53)</f>
        <v>-19493.14000000002</v>
      </c>
      <c r="J57" s="33">
        <f t="shared" si="17"/>
        <v>0</v>
      </c>
      <c r="K57" s="33">
        <f t="shared" si="17"/>
        <v>0</v>
      </c>
      <c r="L57" s="17">
        <f>SUM(C57:K57)</f>
        <v>-130012.22000000012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79811.70999999999</v>
      </c>
      <c r="C61" s="41">
        <f aca="true" t="shared" si="18" ref="C61:J61">SUM(C62:C73)</f>
        <v>133335.95</v>
      </c>
      <c r="D61" s="41">
        <f t="shared" si="18"/>
        <v>458226.4047670682</v>
      </c>
      <c r="E61" s="41">
        <f t="shared" si="18"/>
        <v>54431.88</v>
      </c>
      <c r="F61" s="41">
        <f t="shared" si="18"/>
        <v>451452.95870988595</v>
      </c>
      <c r="G61" s="41">
        <f t="shared" si="18"/>
        <v>196531.8789991853</v>
      </c>
      <c r="H61" s="41">
        <f t="shared" si="18"/>
        <v>130228.12821726792</v>
      </c>
      <c r="I61" s="41">
        <f>SUM(I62:I78)</f>
        <v>10606.92</v>
      </c>
      <c r="J61" s="41">
        <f t="shared" si="18"/>
        <v>146312.77455870397</v>
      </c>
      <c r="K61" s="41">
        <f>SUM(K62:K75)</f>
        <v>270336.08</v>
      </c>
      <c r="L61" s="46">
        <f>SUM(B61:K61)</f>
        <v>1931274.6852521114</v>
      </c>
      <c r="M61" s="40"/>
    </row>
    <row r="62" spans="1:13" ht="18.75" customHeight="1">
      <c r="A62" s="47" t="s">
        <v>46</v>
      </c>
      <c r="B62" s="48">
        <v>79811.70999999999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79811.70999999999</v>
      </c>
      <c r="M62"/>
    </row>
    <row r="63" spans="1:13" ht="18.75" customHeight="1">
      <c r="A63" s="47" t="s">
        <v>55</v>
      </c>
      <c r="B63" s="17">
        <v>0</v>
      </c>
      <c r="C63" s="48">
        <v>116415.62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116415.62</v>
      </c>
      <c r="M63"/>
    </row>
    <row r="64" spans="1:13" ht="18.75" customHeight="1">
      <c r="A64" s="47" t="s">
        <v>56</v>
      </c>
      <c r="B64" s="17">
        <v>0</v>
      </c>
      <c r="C64" s="48">
        <v>16920.33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16920.33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458226.4047670682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458226.4047670682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54431.88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54431.88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451452.95870988595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451452.95870988595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196531.8789991853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196531.8789991853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130228.12821726792</v>
      </c>
      <c r="I69" s="17">
        <v>0</v>
      </c>
      <c r="J69" s="17">
        <v>0</v>
      </c>
      <c r="K69" s="17">
        <v>0</v>
      </c>
      <c r="L69" s="46">
        <f t="shared" si="19"/>
        <v>130228.12821726792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10606.92</v>
      </c>
      <c r="J70" s="17">
        <v>0</v>
      </c>
      <c r="K70" s="17">
        <v>0</v>
      </c>
      <c r="L70" s="46">
        <f t="shared" si="19"/>
        <v>10606.92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146312.77455870397</v>
      </c>
      <c r="K71" s="17">
        <v>0</v>
      </c>
      <c r="L71" s="46">
        <f t="shared" si="19"/>
        <v>146312.77455870397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127544.56</v>
      </c>
      <c r="L72" s="46">
        <f t="shared" si="19"/>
        <v>127544.56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142791.52000000002</v>
      </c>
      <c r="L73" s="46">
        <f t="shared" si="19"/>
        <v>142791.52000000002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2023-01-27T19:37:47Z</dcterms:modified>
  <cp:category/>
  <cp:version/>
  <cp:contentType/>
  <cp:contentStatus/>
</cp:coreProperties>
</file>