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<sst xmlns="http://schemas.openxmlformats.org/spreadsheetml/2006/main" count="86" uniqueCount="85">
  <si>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</si>
  <si>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</si>
  <si>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</si>
  <si>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</si>
  <si>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</si>
  <si>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</si>
  <si>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</si>
  <si>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</si>
  <si>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</si>
  <si>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</si>
  <si>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</si>
  <si>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</si>
  <si>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</si>
  <si>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</si>
  <si>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</si>
  <si>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</si>
  <si>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</si>
  <si>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</si>
  <si>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</si>
  <si>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</si>
  <si>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</si>
  <si>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</si>
  <si>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</si>
  <si>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</si>
  <si>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</si>
  <si>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</si>
  <si>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</si>
  <si>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</si>
  <si>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</si>
  <si>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</si>
  <si>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</si>
  <si>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</si>
  <si>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</si>
  <si>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</si>
  <si>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</si>
  <si>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</si>
  <si>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</si>
  <si>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</si>
  <si>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</si>
  <si>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</si>
  <si>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</si>
  <si>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</si>
  <si>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</si>
  <si>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</si>
  <si>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</si>
  <si>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</si>
  <si>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</si>
  <si>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</si>
  <si>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</si>
  <si>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</si>
  <si>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</si>
  <si>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</si>
  <si>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</si>
  <si>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</si>
  <si>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</si>
  <si>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</si>
  <si>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</si>
  <si>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</si>
  <si>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</si>
  <si>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</si>
  <si>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</si>
  <si>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</si>
  <si>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</si>
  <si>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</si>
  <si>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</si>
  <si>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</si>
  <si>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</si>
  <si>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</si>
  <si>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</si>
  <si>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</si>
  <si>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</si>
  <si>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</si>
  <si>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</si>
  <si>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</si>
  <si>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</si>
  <si>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</si>
  <si>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</si>
  <si>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</si>
  <si>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</si>
  <si>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</si>
  <si>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</si>
  <si>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</si>
  <si>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</si>
  <si>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</si>
  <si>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OPERAÇÃO 14/01/23 - VENCIMENTO 20/01/23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</si>
</sst>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41726</v>
      </c>
      <c r="C7" s="10">
        <f aca="true" t="shared" si="0" ref="C7:K7">C8+C11</f>
        <v>50838</v>
      </c>
      <c r="D7" s="10">
        <f t="shared" si="0"/>
        <v>161112</v>
      </c>
      <c r="E7" s="10">
        <f t="shared" si="0"/>
        <v>134605</v>
      </c>
      <c r="F7" s="10">
        <f t="shared" si="0"/>
        <v>142801</v>
      </c>
      <c r="G7" s="10">
        <f t="shared" si="0"/>
        <v>64857</v>
      </c>
      <c r="H7" s="10">
        <f t="shared" si="0"/>
        <v>33633</v>
      </c>
      <c r="I7" s="10">
        <f t="shared" si="0"/>
        <v>63930</v>
      </c>
      <c r="J7" s="10">
        <f t="shared" si="0"/>
        <v>41944</v>
      </c>
      <c r="K7" s="10">
        <f t="shared" si="0"/>
        <v>111105</v>
      </c>
      <c r="L7" s="10">
        <f aca="true" t="shared" si="1" ref="L7:L13">SUM(B7:K7)</f>
        <v>846551</v>
      </c>
      <c r="M7" s="11"/>
    </row>
    <row r="8" spans="1:13" ht="17.25" customHeight="1">
      <c r="A8" s="12" t="s">
        <v>83</v>
      </c>
      <c r="B8" s="13">
        <f>B9+B10</f>
        <v>3827</v>
      </c>
      <c r="C8" s="13">
        <f aca="true" t="shared" si="2" ref="C8:K8">C9+C10</f>
        <v>3709</v>
      </c>
      <c r="D8" s="13">
        <f t="shared" si="2"/>
        <v>13038</v>
      </c>
      <c r="E8" s="13">
        <f t="shared" si="2"/>
        <v>9937</v>
      </c>
      <c r="F8" s="13">
        <f t="shared" si="2"/>
        <v>9043</v>
      </c>
      <c r="G8" s="13">
        <f t="shared" si="2"/>
        <v>5606</v>
      </c>
      <c r="H8" s="13">
        <f t="shared" si="2"/>
        <v>2479</v>
      </c>
      <c r="I8" s="13">
        <f t="shared" si="2"/>
        <v>3330</v>
      </c>
      <c r="J8" s="13">
        <f t="shared" si="2"/>
        <v>2770</v>
      </c>
      <c r="K8" s="13">
        <f t="shared" si="2"/>
        <v>7532</v>
      </c>
      <c r="L8" s="13">
        <f t="shared" si="1"/>
        <v>61271</v>
      </c>
      <c r="M8"/>
    </row>
    <row r="9" spans="1:13" ht="17.25" customHeight="1">
      <c r="A9" s="14" t="s">
        <v>18</v>
      </c>
      <c r="B9" s="15">
        <v>3827</v>
      </c>
      <c r="C9" s="15">
        <v>3709</v>
      </c>
      <c r="D9" s="15">
        <v>13038</v>
      </c>
      <c r="E9" s="15">
        <v>9937</v>
      </c>
      <c r="F9" s="15">
        <v>9043</v>
      </c>
      <c r="G9" s="15">
        <v>5606</v>
      </c>
      <c r="H9" s="15">
        <v>2465</v>
      </c>
      <c r="I9" s="15">
        <v>3330</v>
      </c>
      <c r="J9" s="15">
        <v>2770</v>
      </c>
      <c r="K9" s="15">
        <v>7532</v>
      </c>
      <c r="L9" s="13">
        <f t="shared" si="1"/>
        <v>61257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14</v>
      </c>
      <c r="I10" s="15">
        <v>0</v>
      </c>
      <c r="J10" s="15">
        <v>0</v>
      </c>
      <c r="K10" s="15">
        <v>0</v>
      </c>
      <c r="L10" s="13">
        <f t="shared" si="1"/>
        <v>14</v>
      </c>
      <c r="M10"/>
    </row>
    <row r="11" spans="1:13" ht="17.25" customHeight="1">
      <c r="A11" s="12" t="s">
        <v>71</v>
      </c>
      <c r="B11" s="15">
        <v>37899</v>
      </c>
      <c r="C11" s="15">
        <v>47129</v>
      </c>
      <c r="D11" s="15">
        <v>148074</v>
      </c>
      <c r="E11" s="15">
        <v>124668</v>
      </c>
      <c r="F11" s="15">
        <v>133758</v>
      </c>
      <c r="G11" s="15">
        <v>59251</v>
      </c>
      <c r="H11" s="15">
        <v>31154</v>
      </c>
      <c r="I11" s="15">
        <v>60600</v>
      </c>
      <c r="J11" s="15">
        <v>39174</v>
      </c>
      <c r="K11" s="15">
        <v>103573</v>
      </c>
      <c r="L11" s="13">
        <f t="shared" si="1"/>
        <v>785280</v>
      </c>
      <c r="M11" s="60"/>
    </row>
    <row r="12" spans="1:13" ht="17.25" customHeight="1">
      <c r="A12" s="14" t="s">
        <v>72</v>
      </c>
      <c r="B12" s="15">
        <v>4918</v>
      </c>
      <c r="C12" s="15">
        <v>4205</v>
      </c>
      <c r="D12" s="15">
        <v>13757</v>
      </c>
      <c r="E12" s="15">
        <v>14238</v>
      </c>
      <c r="F12" s="15">
        <v>13017</v>
      </c>
      <c r="G12" s="15">
        <v>6367</v>
      </c>
      <c r="H12" s="15">
        <v>3202</v>
      </c>
      <c r="I12" s="15">
        <v>3388</v>
      </c>
      <c r="J12" s="15">
        <v>3320</v>
      </c>
      <c r="K12" s="15">
        <v>6734</v>
      </c>
      <c r="L12" s="13">
        <f t="shared" si="1"/>
        <v>73146</v>
      </c>
      <c r="M12" s="60"/>
    </row>
    <row r="13" spans="1:13" ht="17.25" customHeight="1">
      <c r="A13" s="14" t="s">
        <v>73</v>
      </c>
      <c r="B13" s="15">
        <f>+B11-B12</f>
        <v>32981</v>
      </c>
      <c r="C13" s="15">
        <f aca="true" t="shared" si="3" ref="C13:K13">+C11-C12</f>
        <v>42924</v>
      </c>
      <c r="D13" s="15">
        <f t="shared" si="3"/>
        <v>134317</v>
      </c>
      <c r="E13" s="15">
        <f t="shared" si="3"/>
        <v>110430</v>
      </c>
      <c r="F13" s="15">
        <f t="shared" si="3"/>
        <v>120741</v>
      </c>
      <c r="G13" s="15">
        <f t="shared" si="3"/>
        <v>52884</v>
      </c>
      <c r="H13" s="15">
        <f t="shared" si="3"/>
        <v>27952</v>
      </c>
      <c r="I13" s="15">
        <f t="shared" si="3"/>
        <v>57212</v>
      </c>
      <c r="J13" s="15">
        <f t="shared" si="3"/>
        <v>35854</v>
      </c>
      <c r="K13" s="15">
        <f t="shared" si="3"/>
        <v>96839</v>
      </c>
      <c r="L13" s="13">
        <f t="shared" si="1"/>
        <v>712134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74</v>
      </c>
      <c r="B16" s="20">
        <v>-0.0821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1.3520382856543</v>
      </c>
      <c r="C18" s="22">
        <v>1.274042197307276</v>
      </c>
      <c r="D18" s="22">
        <v>1.135525411619882</v>
      </c>
      <c r="E18" s="22">
        <v>1.145855041547238</v>
      </c>
      <c r="F18" s="22">
        <v>1.321960221406744</v>
      </c>
      <c r="G18" s="22">
        <v>1.248640636686351</v>
      </c>
      <c r="H18" s="22">
        <v>1.164758821580353</v>
      </c>
      <c r="I18" s="22">
        <v>1.173383665161558</v>
      </c>
      <c r="J18" s="22">
        <v>1.403963098281801</v>
      </c>
      <c r="K18" s="22">
        <v>1.133070869210935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410060.33</v>
      </c>
      <c r="C20" s="25">
        <f aca="true" t="shared" si="4" ref="C20:K20">SUM(C21:C28)</f>
        <v>274750.11</v>
      </c>
      <c r="D20" s="25">
        <f t="shared" si="4"/>
        <v>935095.9400000002</v>
      </c>
      <c r="E20" s="25">
        <f t="shared" si="4"/>
        <v>795348.34</v>
      </c>
      <c r="F20" s="25">
        <f t="shared" si="4"/>
        <v>863203.9500000001</v>
      </c>
      <c r="G20" s="25">
        <f t="shared" si="4"/>
        <v>409183.07999999996</v>
      </c>
      <c r="H20" s="25">
        <f t="shared" si="4"/>
        <v>219607.38</v>
      </c>
      <c r="I20" s="25">
        <f t="shared" si="4"/>
        <v>338922.60000000003</v>
      </c>
      <c r="J20" s="25">
        <f t="shared" si="4"/>
        <v>293358.52999999997</v>
      </c>
      <c r="K20" s="25">
        <f t="shared" si="4"/>
        <v>505479.7799999999</v>
      </c>
      <c r="L20" s="25">
        <f>SUM(B20:K20)</f>
        <v>5045010.040000001</v>
      </c>
      <c r="M20"/>
    </row>
    <row r="21" spans="1:13" ht="17.25" customHeight="1">
      <c r="A21" s="26" t="s">
        <v>22</v>
      </c>
      <c r="B21" s="56">
        <f>ROUND((B15+B16)*B7,2)</f>
        <v>300414.68</v>
      </c>
      <c r="C21" s="56">
        <f aca="true" t="shared" si="5" ref="C21:K21">ROUND((C15+C16)*C7,2)</f>
        <v>208618.82</v>
      </c>
      <c r="D21" s="56">
        <f t="shared" si="5"/>
        <v>786871.01</v>
      </c>
      <c r="E21" s="56">
        <f t="shared" si="5"/>
        <v>665917.86</v>
      </c>
      <c r="F21" s="56">
        <f t="shared" si="5"/>
        <v>624211.73</v>
      </c>
      <c r="G21" s="56">
        <f t="shared" si="5"/>
        <v>311728.68</v>
      </c>
      <c r="H21" s="56">
        <f t="shared" si="5"/>
        <v>178066.56</v>
      </c>
      <c r="I21" s="56">
        <f t="shared" si="5"/>
        <v>280627.13</v>
      </c>
      <c r="J21" s="56">
        <f t="shared" si="5"/>
        <v>198290.26</v>
      </c>
      <c r="K21" s="56">
        <f t="shared" si="5"/>
        <v>428920.85</v>
      </c>
      <c r="L21" s="33">
        <f aca="true" t="shared" si="6" ref="L21:L28">SUM(B21:K21)</f>
        <v>3983667.5800000005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105757.47</v>
      </c>
      <c r="C22" s="33">
        <f t="shared" si="7"/>
        <v>57170.36</v>
      </c>
      <c r="D22" s="33">
        <f t="shared" si="7"/>
        <v>106641.02</v>
      </c>
      <c r="E22" s="33">
        <f t="shared" si="7"/>
        <v>97127.48</v>
      </c>
      <c r="F22" s="33">
        <f t="shared" si="7"/>
        <v>200971.35</v>
      </c>
      <c r="G22" s="33">
        <f t="shared" si="7"/>
        <v>77508.42</v>
      </c>
      <c r="H22" s="33">
        <f t="shared" si="7"/>
        <v>29338.04</v>
      </c>
      <c r="I22" s="33">
        <f t="shared" si="7"/>
        <v>48656.16</v>
      </c>
      <c r="J22" s="33">
        <f t="shared" si="7"/>
        <v>80101.95</v>
      </c>
      <c r="K22" s="33">
        <f t="shared" si="7"/>
        <v>57076.87</v>
      </c>
      <c r="L22" s="33">
        <f t="shared" si="6"/>
        <v>860349.1200000001</v>
      </c>
      <c r="M22"/>
    </row>
    <row r="23" spans="1:13" ht="17.25" customHeight="1">
      <c r="A23" s="27" t="s">
        <v>24</v>
      </c>
      <c r="B23" s="33">
        <v>1128.31</v>
      </c>
      <c r="C23" s="33">
        <v>6504.35</v>
      </c>
      <c r="D23" s="33">
        <v>35679.05</v>
      </c>
      <c r="E23" s="33">
        <v>26862.01</v>
      </c>
      <c r="F23" s="33">
        <v>34136.93</v>
      </c>
      <c r="G23" s="33">
        <v>18855.08</v>
      </c>
      <c r="H23" s="33">
        <v>9864.97</v>
      </c>
      <c r="I23" s="33">
        <v>7035.32</v>
      </c>
      <c r="J23" s="33">
        <v>10619.36</v>
      </c>
      <c r="K23" s="33">
        <v>14667.99</v>
      </c>
      <c r="L23" s="33">
        <f t="shared" si="6"/>
        <v>165353.37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75</v>
      </c>
      <c r="B26" s="33">
        <v>575.75</v>
      </c>
      <c r="C26" s="33">
        <v>385.57</v>
      </c>
      <c r="D26" s="33">
        <v>1315.63</v>
      </c>
      <c r="E26" s="33">
        <v>1117.64</v>
      </c>
      <c r="F26" s="33">
        <v>1214.03</v>
      </c>
      <c r="G26" s="33">
        <v>575.75</v>
      </c>
      <c r="H26" s="33">
        <v>310.02</v>
      </c>
      <c r="I26" s="33">
        <v>476.75</v>
      </c>
      <c r="J26" s="33">
        <v>411.62</v>
      </c>
      <c r="K26" s="33">
        <v>711.22</v>
      </c>
      <c r="L26" s="33">
        <f t="shared" si="6"/>
        <v>7093.98</v>
      </c>
      <c r="M26" s="60"/>
    </row>
    <row r="27" spans="1:13" ht="17.25" customHeight="1">
      <c r="A27" s="27" t="s">
        <v>76</v>
      </c>
      <c r="B27" s="33">
        <v>314.15</v>
      </c>
      <c r="C27" s="33">
        <v>237.55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203.45</v>
      </c>
      <c r="I27" s="33">
        <v>271.27</v>
      </c>
      <c r="J27" s="33">
        <v>326.82</v>
      </c>
      <c r="K27" s="33">
        <v>440.79</v>
      </c>
      <c r="L27" s="33">
        <f t="shared" si="6"/>
        <v>4156.11</v>
      </c>
      <c r="M27" s="60"/>
    </row>
    <row r="28" spans="1:13" ht="17.25" customHeight="1">
      <c r="A28" s="27" t="s">
        <v>77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-122289.39</v>
      </c>
      <c r="C31" s="33">
        <f t="shared" si="8"/>
        <v>-18463.62</v>
      </c>
      <c r="D31" s="33">
        <f t="shared" si="8"/>
        <v>-64682.939999999995</v>
      </c>
      <c r="E31" s="33">
        <f t="shared" si="8"/>
        <v>-55456.21000000001</v>
      </c>
      <c r="F31" s="33">
        <f t="shared" si="8"/>
        <v>-46539.96</v>
      </c>
      <c r="G31" s="33">
        <f t="shared" si="8"/>
        <v>-27867.940000000002</v>
      </c>
      <c r="H31" s="33">
        <f t="shared" si="8"/>
        <v>-18881.84</v>
      </c>
      <c r="I31" s="33">
        <f t="shared" si="8"/>
        <v>-17303.05</v>
      </c>
      <c r="J31" s="33">
        <f t="shared" si="8"/>
        <v>-14476.880000000001</v>
      </c>
      <c r="K31" s="33">
        <f t="shared" si="8"/>
        <v>-37095.64</v>
      </c>
      <c r="L31" s="33">
        <f aca="true" t="shared" si="9" ref="L31:L38">SUM(B31:K31)</f>
        <v>-423057.4700000001</v>
      </c>
      <c r="M31"/>
    </row>
    <row r="32" spans="1:13" ht="18.75" customHeight="1">
      <c r="A32" s="27" t="s">
        <v>28</v>
      </c>
      <c r="B32" s="33">
        <f>B33+B34+B35+B36</f>
        <v>-16838.8</v>
      </c>
      <c r="C32" s="33">
        <f aca="true" t="shared" si="10" ref="C32:K32">C33+C34+C35+C36</f>
        <v>-16319.6</v>
      </c>
      <c r="D32" s="33">
        <f t="shared" si="10"/>
        <v>-57367.2</v>
      </c>
      <c r="E32" s="33">
        <f t="shared" si="10"/>
        <v>-43722.8</v>
      </c>
      <c r="F32" s="33">
        <f t="shared" si="10"/>
        <v>-39789.2</v>
      </c>
      <c r="G32" s="33">
        <f t="shared" si="10"/>
        <v>-24666.4</v>
      </c>
      <c r="H32" s="33">
        <f t="shared" si="10"/>
        <v>-10846</v>
      </c>
      <c r="I32" s="33">
        <f t="shared" si="10"/>
        <v>-14652</v>
      </c>
      <c r="J32" s="33">
        <f t="shared" si="10"/>
        <v>-12188</v>
      </c>
      <c r="K32" s="33">
        <f t="shared" si="10"/>
        <v>-33140.8</v>
      </c>
      <c r="L32" s="33">
        <f t="shared" si="9"/>
        <v>-269530.80000000005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-16838.8</v>
      </c>
      <c r="C33" s="33">
        <f t="shared" si="11"/>
        <v>-16319.6</v>
      </c>
      <c r="D33" s="33">
        <f t="shared" si="11"/>
        <v>-57367.2</v>
      </c>
      <c r="E33" s="33">
        <f t="shared" si="11"/>
        <v>-43722.8</v>
      </c>
      <c r="F33" s="33">
        <f t="shared" si="11"/>
        <v>-39789.2</v>
      </c>
      <c r="G33" s="33">
        <f t="shared" si="11"/>
        <v>-24666.4</v>
      </c>
      <c r="H33" s="33">
        <f t="shared" si="11"/>
        <v>-10846</v>
      </c>
      <c r="I33" s="33">
        <f t="shared" si="11"/>
        <v>-14652</v>
      </c>
      <c r="J33" s="33">
        <f t="shared" si="11"/>
        <v>-12188</v>
      </c>
      <c r="K33" s="33">
        <f t="shared" si="11"/>
        <v>-33140.8</v>
      </c>
      <c r="L33" s="33">
        <f t="shared" si="9"/>
        <v>-269530.80000000005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-105450.59</v>
      </c>
      <c r="C37" s="38">
        <f aca="true" t="shared" si="12" ref="C37:K37">SUM(C38:C49)</f>
        <v>-2144.02</v>
      </c>
      <c r="D37" s="38">
        <f t="shared" si="12"/>
        <v>-7315.74</v>
      </c>
      <c r="E37" s="38">
        <f t="shared" si="12"/>
        <v>-11733.41</v>
      </c>
      <c r="F37" s="38">
        <f t="shared" si="12"/>
        <v>-6750.76</v>
      </c>
      <c r="G37" s="38">
        <f t="shared" si="12"/>
        <v>-3201.54</v>
      </c>
      <c r="H37" s="38">
        <f t="shared" si="12"/>
        <v>-8035.84</v>
      </c>
      <c r="I37" s="38">
        <f t="shared" si="12"/>
        <v>-2651.05</v>
      </c>
      <c r="J37" s="38">
        <f t="shared" si="12"/>
        <v>-2288.88</v>
      </c>
      <c r="K37" s="38">
        <f t="shared" si="12"/>
        <v>-3954.84</v>
      </c>
      <c r="L37" s="33">
        <f t="shared" si="9"/>
        <v>-153526.67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70</v>
      </c>
      <c r="B48" s="17">
        <v>-3201.54</v>
      </c>
      <c r="C48" s="17">
        <v>-2144.02</v>
      </c>
      <c r="D48" s="17">
        <v>-7315.74</v>
      </c>
      <c r="E48" s="17">
        <v>-6214.76</v>
      </c>
      <c r="F48" s="17">
        <v>-6750.76</v>
      </c>
      <c r="G48" s="17">
        <v>-3201.54</v>
      </c>
      <c r="H48" s="17">
        <v>-1723.91</v>
      </c>
      <c r="I48" s="17">
        <v>-2651.05</v>
      </c>
      <c r="J48" s="17">
        <v>-2288.88</v>
      </c>
      <c r="K48" s="17">
        <v>-3954.84</v>
      </c>
      <c r="L48" s="30">
        <f t="shared" si="13"/>
        <v>-39447.03999999999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78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79</v>
      </c>
      <c r="B52" s="33">
        <v>-48331.65</v>
      </c>
      <c r="C52" s="33">
        <v>-22725.5</v>
      </c>
      <c r="D52" s="33">
        <v>-79845.63</v>
      </c>
      <c r="E52" s="33">
        <v>-84129.49</v>
      </c>
      <c r="F52" s="33">
        <v>-78685.16</v>
      </c>
      <c r="G52" s="33">
        <v>-40169.4</v>
      </c>
      <c r="H52" s="33">
        <v>-20907.46</v>
      </c>
      <c r="I52" s="33">
        <v>-17961.48</v>
      </c>
      <c r="J52" s="33">
        <v>-23220.41</v>
      </c>
      <c r="K52" s="33">
        <v>-30637.01</v>
      </c>
      <c r="L52" s="33">
        <f t="shared" si="14"/>
        <v>-446613.19000000006</v>
      </c>
      <c r="M52" s="57"/>
    </row>
    <row r="53" spans="1:13" ht="18.75" customHeight="1">
      <c r="A53" s="37" t="s">
        <v>80</v>
      </c>
      <c r="B53" s="33">
        <v>48331.65</v>
      </c>
      <c r="C53" s="33">
        <v>22725.5</v>
      </c>
      <c r="D53" s="33">
        <v>79845.63</v>
      </c>
      <c r="E53" s="33">
        <v>84129.49</v>
      </c>
      <c r="F53" s="33">
        <v>78685.16</v>
      </c>
      <c r="G53" s="33">
        <v>40169.4</v>
      </c>
      <c r="H53" s="33">
        <v>20907.46</v>
      </c>
      <c r="I53" s="33">
        <v>17961.48</v>
      </c>
      <c r="J53" s="33">
        <v>23220.41</v>
      </c>
      <c r="K53" s="33">
        <v>30637.01</v>
      </c>
      <c r="L53" s="33">
        <f t="shared" si="14"/>
        <v>446613.19000000006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287770.94</v>
      </c>
      <c r="C55" s="41">
        <f t="shared" si="16"/>
        <v>256286.49</v>
      </c>
      <c r="D55" s="41">
        <f t="shared" si="16"/>
        <v>870413.0000000002</v>
      </c>
      <c r="E55" s="41">
        <f t="shared" si="16"/>
        <v>739892.13</v>
      </c>
      <c r="F55" s="41">
        <f t="shared" si="16"/>
        <v>816663.9900000001</v>
      </c>
      <c r="G55" s="41">
        <f t="shared" si="16"/>
        <v>381315.13999999996</v>
      </c>
      <c r="H55" s="41">
        <f t="shared" si="16"/>
        <v>200725.54</v>
      </c>
      <c r="I55" s="41">
        <f t="shared" si="16"/>
        <v>321619.55000000005</v>
      </c>
      <c r="J55" s="41">
        <f t="shared" si="16"/>
        <v>278881.64999999997</v>
      </c>
      <c r="K55" s="41">
        <f t="shared" si="16"/>
        <v>468384.1399999999</v>
      </c>
      <c r="L55" s="42">
        <f t="shared" si="14"/>
        <v>4621952.57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287770.95</v>
      </c>
      <c r="C61" s="41">
        <f aca="true" t="shared" si="18" ref="C61:J61">SUM(C62:C73)</f>
        <v>256286.49</v>
      </c>
      <c r="D61" s="41">
        <f t="shared" si="18"/>
        <v>870412.9975063582</v>
      </c>
      <c r="E61" s="41">
        <f t="shared" si="18"/>
        <v>739892.1271058911</v>
      </c>
      <c r="F61" s="41">
        <f t="shared" si="18"/>
        <v>816663.9867912771</v>
      </c>
      <c r="G61" s="41">
        <f t="shared" si="18"/>
        <v>381315.1374416777</v>
      </c>
      <c r="H61" s="41">
        <f t="shared" si="18"/>
        <v>200725.536574159</v>
      </c>
      <c r="I61" s="41">
        <f>SUM(I62:I78)</f>
        <v>321619.5503258942</v>
      </c>
      <c r="J61" s="41">
        <f t="shared" si="18"/>
        <v>278881.64777248347</v>
      </c>
      <c r="K61" s="41">
        <f>SUM(K62:K75)</f>
        <v>468384.14</v>
      </c>
      <c r="L61" s="46">
        <f>SUM(B61:K61)</f>
        <v>4621952.56351774</v>
      </c>
      <c r="M61" s="40"/>
    </row>
    <row r="62" spans="1:13" ht="18.75" customHeight="1">
      <c r="A62" s="47" t="s">
        <v>46</v>
      </c>
      <c r="B62" s="48">
        <v>287770.95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287770.95</v>
      </c>
      <c r="M62"/>
    </row>
    <row r="63" spans="1:13" ht="18.75" customHeight="1">
      <c r="A63" s="47" t="s">
        <v>55</v>
      </c>
      <c r="B63" s="17">
        <v>0</v>
      </c>
      <c r="C63" s="48">
        <v>224045.65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224045.65</v>
      </c>
      <c r="M63"/>
    </row>
    <row r="64" spans="1:13" ht="18.75" customHeight="1">
      <c r="A64" s="47" t="s">
        <v>56</v>
      </c>
      <c r="B64" s="17">
        <v>0</v>
      </c>
      <c r="C64" s="48">
        <v>32240.84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32240.84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870412.9975063582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870412.9975063582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739892.1271058911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739892.1271058911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816663.9867912771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816663.9867912771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381315.1374416777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381315.1374416777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200725.536574159</v>
      </c>
      <c r="I69" s="17">
        <v>0</v>
      </c>
      <c r="J69" s="17">
        <v>0</v>
      </c>
      <c r="K69" s="17">
        <v>0</v>
      </c>
      <c r="L69" s="46">
        <f t="shared" si="19"/>
        <v>200725.536574159</v>
      </c>
    </row>
    <row r="70" spans="1:12" ht="18.75" customHeight="1">
      <c r="A70" s="47" t="s">
        <v>81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321619.5503258942</v>
      </c>
      <c r="J70" s="17">
        <v>0</v>
      </c>
      <c r="K70" s="17">
        <v>0</v>
      </c>
      <c r="L70" s="46">
        <f t="shared" si="19"/>
        <v>321619.5503258942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278881.64777248347</v>
      </c>
      <c r="K71" s="17">
        <v>0</v>
      </c>
      <c r="L71" s="46">
        <f t="shared" si="19"/>
        <v>278881.64777248347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248758.82</v>
      </c>
      <c r="L72" s="46">
        <f t="shared" si="19"/>
        <v>248758.82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219625.32</v>
      </c>
      <c r="L73" s="46">
        <f t="shared" si="19"/>
        <v>219625.32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82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2023-01-19T17:18:03Z</dcterms:modified>
  <cp:category/>
  <cp:version/>
  <cp:contentType/>
  <cp:contentStatus/>
</cp:coreProperties>
</file>