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<sst xmlns="http://schemas.openxmlformats.org/spreadsheetml/2006/main" count="88" uniqueCount="85">
  <si>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</si>
  <si>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</si>
  <si>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</si>
  <si>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</si>
  <si>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</si>
  <si>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</si>
  <si>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</si>
  <si>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</si>
  <si>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</si>
  <si>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</si>
  <si>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</si>
  <si>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</si>
  <si>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</si>
  <si>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</si>
  <si>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</si>
  <si>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</si>
  <si>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</si>
  <si>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</si>
  <si>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</si>
  <si>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</si>
  <si>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</si>
  <si>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</si>
  <si>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</si>
  <si>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</si>
  <si>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</si>
  <si>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</si>
  <si>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</si>
  <si>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</si>
  <si>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</si>
  <si>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</si>
  <si>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</si>
  <si>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</si>
  <si>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</si>
  <si>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</si>
  <si>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</si>
  <si>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</si>
  <si>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</si>
  <si>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</si>
  <si>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</si>
  <si>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</si>
  <si>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</si>
  <si>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</si>
  <si>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</si>
  <si>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</si>
  <si>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</si>
  <si>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</si>
  <si>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</si>
  <si>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</si>
  <si>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</si>
  <si>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</si>
  <si>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</si>
  <si>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</si>
  <si>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</si>
  <si>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</si>
  <si>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</si>
  <si>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</si>
  <si>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</si>
  <si>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</si>
  <si>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</si>
  <si>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</si>
  <si>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</si>
  <si>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</si>
  <si>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</si>
  <si>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</si>
  <si>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</si>
  <si>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</si>
  <si>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</si>
  <si>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</si>
  <si>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</si>
  <si>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</si>
  <si>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</si>
  <si>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</si>
  <si>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</si>
  <si>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</si>
  <si>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</si>
  <si>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</si>
  <si>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</si>
  <si>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</si>
  <si>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</si>
  <si>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</si>
  <si>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</si>
  <si>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</si>
  <si>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</si>
  <si>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</si>
  <si>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28/02/23 - VENCIMENTO 07/03/23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</si>
</sst>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388148</v>
      </c>
      <c r="C7" s="9">
        <f t="shared" si="0"/>
        <v>273489</v>
      </c>
      <c r="D7" s="9">
        <f t="shared" si="0"/>
        <v>257692</v>
      </c>
      <c r="E7" s="9">
        <f t="shared" si="0"/>
        <v>66077</v>
      </c>
      <c r="F7" s="9">
        <f t="shared" si="0"/>
        <v>185833</v>
      </c>
      <c r="G7" s="9">
        <f t="shared" si="0"/>
        <v>362923</v>
      </c>
      <c r="H7" s="9">
        <f t="shared" si="0"/>
        <v>42055</v>
      </c>
      <c r="I7" s="9">
        <f t="shared" si="0"/>
        <v>288925</v>
      </c>
      <c r="J7" s="9">
        <f t="shared" si="0"/>
        <v>218401</v>
      </c>
      <c r="K7" s="9">
        <f t="shared" si="0"/>
        <v>358955</v>
      </c>
      <c r="L7" s="9">
        <f t="shared" si="0"/>
        <v>265522</v>
      </c>
      <c r="M7" s="9">
        <f t="shared" si="0"/>
        <v>129130</v>
      </c>
      <c r="N7" s="9">
        <f t="shared" si="0"/>
        <v>85235</v>
      </c>
      <c r="O7" s="9">
        <f t="shared" si="0"/>
        <v>2922385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12516</v>
      </c>
      <c r="C8" s="11">
        <f t="shared" si="1"/>
        <v>12668</v>
      </c>
      <c r="D8" s="11">
        <f t="shared" si="1"/>
        <v>7898</v>
      </c>
      <c r="E8" s="11">
        <f t="shared" si="1"/>
        <v>1941</v>
      </c>
      <c r="F8" s="11">
        <f t="shared" si="1"/>
        <v>5564</v>
      </c>
      <c r="G8" s="11">
        <f t="shared" si="1"/>
        <v>9909</v>
      </c>
      <c r="H8" s="11">
        <f t="shared" si="1"/>
        <v>1867</v>
      </c>
      <c r="I8" s="11">
        <f t="shared" si="1"/>
        <v>14759</v>
      </c>
      <c r="J8" s="11">
        <f t="shared" si="1"/>
        <v>9603</v>
      </c>
      <c r="K8" s="11">
        <f t="shared" si="1"/>
        <v>8022</v>
      </c>
      <c r="L8" s="11">
        <f t="shared" si="1"/>
        <v>6192</v>
      </c>
      <c r="M8" s="11">
        <f t="shared" si="1"/>
        <v>5139</v>
      </c>
      <c r="N8" s="11">
        <f t="shared" si="1"/>
        <v>3907</v>
      </c>
      <c r="O8" s="11">
        <f t="shared" si="1"/>
        <v>99985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12516</v>
      </c>
      <c r="C9" s="11">
        <v>12668</v>
      </c>
      <c r="D9" s="11">
        <v>7898</v>
      </c>
      <c r="E9" s="11">
        <v>1941</v>
      </c>
      <c r="F9" s="11">
        <v>5564</v>
      </c>
      <c r="G9" s="11">
        <v>9909</v>
      </c>
      <c r="H9" s="11">
        <v>1867</v>
      </c>
      <c r="I9" s="11">
        <v>14759</v>
      </c>
      <c r="J9" s="11">
        <v>9603</v>
      </c>
      <c r="K9" s="11">
        <v>8007</v>
      </c>
      <c r="L9" s="11">
        <v>6192</v>
      </c>
      <c r="M9" s="11">
        <v>5134</v>
      </c>
      <c r="N9" s="11">
        <v>3897</v>
      </c>
      <c r="O9" s="11">
        <f>SUM(B9:N9)</f>
        <v>99955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5</v>
      </c>
      <c r="N10" s="13">
        <v>10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375632</v>
      </c>
      <c r="C11" s="13">
        <v>260821</v>
      </c>
      <c r="D11" s="13">
        <v>249794</v>
      </c>
      <c r="E11" s="13">
        <v>64136</v>
      </c>
      <c r="F11" s="13">
        <v>180269</v>
      </c>
      <c r="G11" s="13">
        <v>353014</v>
      </c>
      <c r="H11" s="13">
        <v>40188</v>
      </c>
      <c r="I11" s="13">
        <v>274166</v>
      </c>
      <c r="J11" s="13">
        <v>208798</v>
      </c>
      <c r="K11" s="13">
        <v>350933</v>
      </c>
      <c r="L11" s="13">
        <v>259330</v>
      </c>
      <c r="M11" s="13">
        <v>123991</v>
      </c>
      <c r="N11" s="13">
        <v>81328</v>
      </c>
      <c r="O11" s="11">
        <f>SUM(B11:N11)</f>
        <v>2822400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25994</v>
      </c>
      <c r="C12" s="13">
        <v>22610</v>
      </c>
      <c r="D12" s="13">
        <v>17720</v>
      </c>
      <c r="E12" s="13">
        <v>6350</v>
      </c>
      <c r="F12" s="13">
        <v>15731</v>
      </c>
      <c r="G12" s="13">
        <v>32202</v>
      </c>
      <c r="H12" s="13">
        <v>4022</v>
      </c>
      <c r="I12" s="13">
        <v>24459</v>
      </c>
      <c r="J12" s="13">
        <v>17390</v>
      </c>
      <c r="K12" s="13">
        <v>23003</v>
      </c>
      <c r="L12" s="13">
        <v>17370</v>
      </c>
      <c r="M12" s="13">
        <v>6311</v>
      </c>
      <c r="N12" s="13">
        <v>3304</v>
      </c>
      <c r="O12" s="11">
        <f>SUM(B12:N12)</f>
        <v>216466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349638</v>
      </c>
      <c r="C13" s="15">
        <f t="shared" si="2"/>
        <v>238211</v>
      </c>
      <c r="D13" s="15">
        <f t="shared" si="2"/>
        <v>232074</v>
      </c>
      <c r="E13" s="15">
        <f t="shared" si="2"/>
        <v>57786</v>
      </c>
      <c r="F13" s="15">
        <f t="shared" si="2"/>
        <v>164538</v>
      </c>
      <c r="G13" s="15">
        <f t="shared" si="2"/>
        <v>320812</v>
      </c>
      <c r="H13" s="15">
        <f t="shared" si="2"/>
        <v>36166</v>
      </c>
      <c r="I13" s="15">
        <f t="shared" si="2"/>
        <v>249707</v>
      </c>
      <c r="J13" s="15">
        <f t="shared" si="2"/>
        <v>191408</v>
      </c>
      <c r="K13" s="15">
        <f t="shared" si="2"/>
        <v>327930</v>
      </c>
      <c r="L13" s="15">
        <f t="shared" si="2"/>
        <v>241960</v>
      </c>
      <c r="M13" s="15">
        <f t="shared" si="2"/>
        <v>117680</v>
      </c>
      <c r="N13" s="15">
        <f t="shared" si="2"/>
        <v>78024</v>
      </c>
      <c r="O13" s="11">
        <f>SUM(B13:N13)</f>
        <v>2605934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1.182204037057103</v>
      </c>
      <c r="C18" s="19">
        <v>1.219824374026125</v>
      </c>
      <c r="D18" s="19">
        <v>1.298704598422672</v>
      </c>
      <c r="E18" s="19">
        <v>0.875391904858785</v>
      </c>
      <c r="F18" s="19">
        <v>1.580953171411027</v>
      </c>
      <c r="G18" s="19">
        <v>1.430160396322637</v>
      </c>
      <c r="H18" s="19">
        <v>1.59705935105931</v>
      </c>
      <c r="I18" s="19">
        <v>1.158549089592189</v>
      </c>
      <c r="J18" s="19">
        <v>1.332662336080796</v>
      </c>
      <c r="K18" s="19">
        <v>1.104354859703601</v>
      </c>
      <c r="L18" s="19">
        <v>1.205426853070079</v>
      </c>
      <c r="M18" s="19">
        <v>1.199544002645843</v>
      </c>
      <c r="N18" s="19">
        <v>1.06705619169345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1488923.89</v>
      </c>
      <c r="C20" s="24">
        <f t="shared" si="3"/>
        <v>1093005.7300000002</v>
      </c>
      <c r="D20" s="24">
        <f t="shared" si="3"/>
        <v>960056.15</v>
      </c>
      <c r="E20" s="24">
        <f t="shared" si="3"/>
        <v>287396.98000000004</v>
      </c>
      <c r="F20" s="24">
        <f t="shared" si="3"/>
        <v>968958.24</v>
      </c>
      <c r="G20" s="24">
        <f t="shared" si="3"/>
        <v>1429743.0399999998</v>
      </c>
      <c r="H20" s="24">
        <f t="shared" si="3"/>
        <v>243867.84999999995</v>
      </c>
      <c r="I20" s="24">
        <f t="shared" si="3"/>
        <v>1107654.4200000002</v>
      </c>
      <c r="J20" s="24">
        <f t="shared" si="3"/>
        <v>949835.5900000001</v>
      </c>
      <c r="K20" s="24">
        <f t="shared" si="3"/>
        <v>1245487.8800000001</v>
      </c>
      <c r="L20" s="24">
        <f t="shared" si="3"/>
        <v>1150262.9000000001</v>
      </c>
      <c r="M20" s="24">
        <f t="shared" si="3"/>
        <v>643335.8099999998</v>
      </c>
      <c r="N20" s="24">
        <f t="shared" si="3"/>
        <v>337961.49</v>
      </c>
      <c r="O20" s="24">
        <f>O21+O22+O23+O24+O25+O26+O27+O28+O29</f>
        <v>11906489.969999999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1139757.79</v>
      </c>
      <c r="C21" s="28">
        <f t="shared" si="4"/>
        <v>829628.88</v>
      </c>
      <c r="D21" s="28">
        <f t="shared" si="4"/>
        <v>685563.8</v>
      </c>
      <c r="E21" s="28">
        <f t="shared" si="4"/>
        <v>300313.36</v>
      </c>
      <c r="F21" s="28">
        <f t="shared" si="4"/>
        <v>573034.64</v>
      </c>
      <c r="G21" s="28">
        <f t="shared" si="4"/>
        <v>920808.24</v>
      </c>
      <c r="H21" s="28">
        <f t="shared" si="4"/>
        <v>143260.36</v>
      </c>
      <c r="I21" s="28">
        <f t="shared" si="4"/>
        <v>870270.99</v>
      </c>
      <c r="J21" s="28">
        <f t="shared" si="4"/>
        <v>661667.67</v>
      </c>
      <c r="K21" s="28">
        <f t="shared" si="4"/>
        <v>1027939.43</v>
      </c>
      <c r="L21" s="28">
        <f t="shared" si="4"/>
        <v>865787.59</v>
      </c>
      <c r="M21" s="28">
        <f t="shared" si="4"/>
        <v>485864.54</v>
      </c>
      <c r="N21" s="28">
        <f t="shared" si="4"/>
        <v>289688.19</v>
      </c>
      <c r="O21" s="28">
        <f aca="true" t="shared" si="5" ref="O21:O29">SUM(B21:N21)</f>
        <v>8793585.479999999</v>
      </c>
    </row>
    <row r="22" spans="1:23" ht="18.75" customHeight="1">
      <c r="A22" s="26" t="s">
        <v>33</v>
      </c>
      <c r="B22" s="28">
        <f>IF(B18&lt;&gt;0,ROUND((B18-1)*B21,2),0)</f>
        <v>207668.47</v>
      </c>
      <c r="C22" s="28">
        <f aca="true" t="shared" si="6" ref="C22:N22">IF(C18&lt;&gt;0,ROUND((C18-1)*C21,2),0)</f>
        <v>182372.65</v>
      </c>
      <c r="D22" s="28">
        <f t="shared" si="6"/>
        <v>204781.06</v>
      </c>
      <c r="E22" s="28">
        <f t="shared" si="6"/>
        <v>-37421.48</v>
      </c>
      <c r="F22" s="28">
        <f t="shared" si="6"/>
        <v>332906.29</v>
      </c>
      <c r="G22" s="28">
        <f t="shared" si="6"/>
        <v>396095.24</v>
      </c>
      <c r="H22" s="28">
        <f t="shared" si="6"/>
        <v>85534.94</v>
      </c>
      <c r="I22" s="28">
        <f t="shared" si="6"/>
        <v>137980.67</v>
      </c>
      <c r="J22" s="28">
        <f t="shared" si="6"/>
        <v>220111.91</v>
      </c>
      <c r="K22" s="28">
        <f t="shared" si="6"/>
        <v>107270.48</v>
      </c>
      <c r="L22" s="28">
        <f t="shared" si="6"/>
        <v>177856.02</v>
      </c>
      <c r="M22" s="28">
        <f t="shared" si="6"/>
        <v>96951.36</v>
      </c>
      <c r="N22" s="28">
        <f t="shared" si="6"/>
        <v>19425.39</v>
      </c>
      <c r="O22" s="28">
        <f t="shared" si="5"/>
        <v>2131533</v>
      </c>
      <c r="W22" s="51"/>
    </row>
    <row r="23" spans="1:15" ht="18.75" customHeight="1">
      <c r="A23" s="26" t="s">
        <v>34</v>
      </c>
      <c r="B23" s="28">
        <v>75639.43</v>
      </c>
      <c r="C23" s="28">
        <v>51469.52</v>
      </c>
      <c r="D23" s="28">
        <v>36611.88</v>
      </c>
      <c r="E23" s="28">
        <v>13321.33</v>
      </c>
      <c r="F23" s="28">
        <v>40764.29</v>
      </c>
      <c r="G23" s="28">
        <v>66901.99</v>
      </c>
      <c r="H23" s="28">
        <v>6696.68</v>
      </c>
      <c r="I23" s="28">
        <v>52816.73</v>
      </c>
      <c r="J23" s="28">
        <v>44460.24</v>
      </c>
      <c r="K23" s="28">
        <v>65440.73</v>
      </c>
      <c r="L23" s="28">
        <v>62173.48</v>
      </c>
      <c r="M23" s="28">
        <v>28619.95</v>
      </c>
      <c r="N23" s="28">
        <v>17855.42</v>
      </c>
      <c r="O23" s="28">
        <f t="shared" si="5"/>
        <v>562771.6699999999</v>
      </c>
    </row>
    <row r="24" spans="1:15" ht="18.75" customHeight="1">
      <c r="A24" s="26" t="s">
        <v>35</v>
      </c>
      <c r="B24" s="28">
        <v>3829.48</v>
      </c>
      <c r="C24" s="28">
        <v>3829.48</v>
      </c>
      <c r="D24" s="28">
        <v>1914.74</v>
      </c>
      <c r="E24" s="28">
        <v>1914.74</v>
      </c>
      <c r="F24" s="28">
        <v>1914.74</v>
      </c>
      <c r="G24" s="28">
        <v>1914.74</v>
      </c>
      <c r="H24" s="28">
        <v>1914.74</v>
      </c>
      <c r="I24" s="28">
        <v>3829.48</v>
      </c>
      <c r="J24" s="28">
        <v>1914.74</v>
      </c>
      <c r="K24" s="28">
        <v>1914.74</v>
      </c>
      <c r="L24" s="28">
        <v>1914.74</v>
      </c>
      <c r="M24" s="28">
        <v>1914.74</v>
      </c>
      <c r="N24" s="28">
        <v>1914.74</v>
      </c>
      <c r="O24" s="28">
        <f t="shared" si="5"/>
        <v>30635.840000000007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1220.08</v>
      </c>
      <c r="C26" s="28">
        <v>914.34</v>
      </c>
      <c r="D26" s="28">
        <v>793.19</v>
      </c>
      <c r="E26" s="28">
        <v>236.52</v>
      </c>
      <c r="F26" s="28">
        <v>804.73</v>
      </c>
      <c r="G26" s="28">
        <v>1185.46</v>
      </c>
      <c r="H26" s="28">
        <v>201.9</v>
      </c>
      <c r="I26" s="28">
        <v>911.45</v>
      </c>
      <c r="J26" s="28">
        <v>787.42</v>
      </c>
      <c r="K26" s="28">
        <v>1029.71</v>
      </c>
      <c r="L26" s="28">
        <v>946.06</v>
      </c>
      <c r="M26" s="28">
        <v>524.95</v>
      </c>
      <c r="N26" s="28">
        <v>282.65</v>
      </c>
      <c r="O26" s="28">
        <f t="shared" si="5"/>
        <v>9838.46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899.53</v>
      </c>
      <c r="L27" s="28">
        <v>798.52</v>
      </c>
      <c r="M27" s="28">
        <v>451.94</v>
      </c>
      <c r="N27" s="28">
        <v>236.81</v>
      </c>
      <c r="O27" s="28">
        <f t="shared" si="5"/>
        <v>8367.61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31201.07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384707.73000000004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-61854.79</v>
      </c>
      <c r="C31" s="28">
        <f aca="true" t="shared" si="7" ref="C31:O31">+C32+C34+C47+C48+C49+C54-C55</f>
        <v>-60823.479999999996</v>
      </c>
      <c r="D31" s="28">
        <f t="shared" si="7"/>
        <v>-39161.86</v>
      </c>
      <c r="E31" s="28">
        <f t="shared" si="7"/>
        <v>-9855.58</v>
      </c>
      <c r="F31" s="28">
        <f t="shared" si="7"/>
        <v>-28956.41</v>
      </c>
      <c r="G31" s="28">
        <f t="shared" si="7"/>
        <v>-50191.53</v>
      </c>
      <c r="H31" s="28">
        <f t="shared" si="7"/>
        <v>-9337.509999999998</v>
      </c>
      <c r="I31" s="28">
        <f t="shared" si="7"/>
        <v>-70007.84</v>
      </c>
      <c r="J31" s="28">
        <f t="shared" si="7"/>
        <v>-46631.78</v>
      </c>
      <c r="K31" s="28">
        <f t="shared" si="7"/>
        <v>1084043.3699999999</v>
      </c>
      <c r="L31" s="28">
        <f t="shared" si="7"/>
        <v>1002494.49</v>
      </c>
      <c r="M31" s="28">
        <f t="shared" si="7"/>
        <v>-25508.649999999998</v>
      </c>
      <c r="N31" s="28">
        <f t="shared" si="7"/>
        <v>-18718.59</v>
      </c>
      <c r="O31" s="28">
        <f t="shared" si="7"/>
        <v>1665489.8399999999</v>
      </c>
    </row>
    <row r="32" spans="1:15" ht="18.75" customHeight="1">
      <c r="A32" s="26" t="s">
        <v>38</v>
      </c>
      <c r="B32" s="29">
        <f>+B33</f>
        <v>-55070.4</v>
      </c>
      <c r="C32" s="29">
        <f>+C33</f>
        <v>-55739.2</v>
      </c>
      <c r="D32" s="29">
        <f aca="true" t="shared" si="8" ref="D32:O32">+D33</f>
        <v>-34751.2</v>
      </c>
      <c r="E32" s="29">
        <f t="shared" si="8"/>
        <v>-8540.4</v>
      </c>
      <c r="F32" s="29">
        <f t="shared" si="8"/>
        <v>-24481.6</v>
      </c>
      <c r="G32" s="29">
        <f t="shared" si="8"/>
        <v>-43599.6</v>
      </c>
      <c r="H32" s="29">
        <f t="shared" si="8"/>
        <v>-8214.8</v>
      </c>
      <c r="I32" s="29">
        <f t="shared" si="8"/>
        <v>-64939.6</v>
      </c>
      <c r="J32" s="29">
        <f t="shared" si="8"/>
        <v>-42253.2</v>
      </c>
      <c r="K32" s="29">
        <f t="shared" si="8"/>
        <v>-35230.8</v>
      </c>
      <c r="L32" s="29">
        <f t="shared" si="8"/>
        <v>-27244.8</v>
      </c>
      <c r="M32" s="29">
        <f t="shared" si="8"/>
        <v>-22589.6</v>
      </c>
      <c r="N32" s="29">
        <f t="shared" si="8"/>
        <v>-17146.8</v>
      </c>
      <c r="O32" s="29">
        <f t="shared" si="8"/>
        <v>-439801.99999999994</v>
      </c>
    </row>
    <row r="33" spans="1:26" ht="18.75" customHeight="1">
      <c r="A33" s="27" t="s">
        <v>39</v>
      </c>
      <c r="B33" s="16">
        <f>ROUND((-B9)*$G$3,2)</f>
        <v>-55070.4</v>
      </c>
      <c r="C33" s="16">
        <f aca="true" t="shared" si="9" ref="C33:N33">ROUND((-C9)*$G$3,2)</f>
        <v>-55739.2</v>
      </c>
      <c r="D33" s="16">
        <f t="shared" si="9"/>
        <v>-34751.2</v>
      </c>
      <c r="E33" s="16">
        <f t="shared" si="9"/>
        <v>-8540.4</v>
      </c>
      <c r="F33" s="16">
        <f t="shared" si="9"/>
        <v>-24481.6</v>
      </c>
      <c r="G33" s="16">
        <f t="shared" si="9"/>
        <v>-43599.6</v>
      </c>
      <c r="H33" s="16">
        <f t="shared" si="9"/>
        <v>-8214.8</v>
      </c>
      <c r="I33" s="16">
        <f t="shared" si="9"/>
        <v>-64939.6</v>
      </c>
      <c r="J33" s="16">
        <f t="shared" si="9"/>
        <v>-42253.2</v>
      </c>
      <c r="K33" s="16">
        <f t="shared" si="9"/>
        <v>-35230.8</v>
      </c>
      <c r="L33" s="16">
        <f t="shared" si="9"/>
        <v>-27244.8</v>
      </c>
      <c r="M33" s="16">
        <f t="shared" si="9"/>
        <v>-22589.6</v>
      </c>
      <c r="N33" s="16">
        <f t="shared" si="9"/>
        <v>-17146.8</v>
      </c>
      <c r="O33" s="30">
        <f aca="true" t="shared" si="10" ref="O33:O55">SUM(B33:N33)</f>
        <v>-439801.99999999994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-6784.39</v>
      </c>
      <c r="C34" s="29">
        <f aca="true" t="shared" si="11" ref="C34:O34">SUM(C35:C45)</f>
        <v>-5084.28</v>
      </c>
      <c r="D34" s="29">
        <f t="shared" si="11"/>
        <v>-4410.66</v>
      </c>
      <c r="E34" s="29">
        <f t="shared" si="11"/>
        <v>-1315.18</v>
      </c>
      <c r="F34" s="29">
        <f t="shared" si="11"/>
        <v>-4474.81</v>
      </c>
      <c r="G34" s="29">
        <f t="shared" si="11"/>
        <v>-6591.93</v>
      </c>
      <c r="H34" s="29">
        <f t="shared" si="11"/>
        <v>-1122.71</v>
      </c>
      <c r="I34" s="29">
        <f t="shared" si="11"/>
        <v>-5068.24</v>
      </c>
      <c r="J34" s="29">
        <f t="shared" si="11"/>
        <v>-4378.58</v>
      </c>
      <c r="K34" s="29">
        <f t="shared" si="11"/>
        <v>1119274.17</v>
      </c>
      <c r="L34" s="29">
        <f t="shared" si="11"/>
        <v>1029739.29</v>
      </c>
      <c r="M34" s="29">
        <f t="shared" si="11"/>
        <v>-2919.05</v>
      </c>
      <c r="N34" s="29">
        <f t="shared" si="11"/>
        <v>-1571.79</v>
      </c>
      <c r="O34" s="29">
        <f t="shared" si="11"/>
        <v>2105291.84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-6784.39</v>
      </c>
      <c r="C43" s="31">
        <v>-5084.28</v>
      </c>
      <c r="D43" s="31">
        <v>-4410.66</v>
      </c>
      <c r="E43" s="31">
        <v>-1315.18</v>
      </c>
      <c r="F43" s="31">
        <v>-4474.81</v>
      </c>
      <c r="G43" s="31">
        <v>-6591.93</v>
      </c>
      <c r="H43" s="31">
        <v>-1122.71</v>
      </c>
      <c r="I43" s="31">
        <v>-5068.24</v>
      </c>
      <c r="J43" s="31">
        <v>-4378.58</v>
      </c>
      <c r="K43" s="31">
        <v>-5725.83</v>
      </c>
      <c r="L43" s="31">
        <v>-5260.71</v>
      </c>
      <c r="M43" s="31">
        <v>-2919.05</v>
      </c>
      <c r="N43" s="31">
        <v>-1571.79</v>
      </c>
      <c r="O43" s="31">
        <f>SUM(B43:N43)</f>
        <v>-54708.16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1427069.0999999999</v>
      </c>
      <c r="C53" s="34">
        <f aca="true" t="shared" si="13" ref="C53:N53">+C20+C31</f>
        <v>1032182.2500000002</v>
      </c>
      <c r="D53" s="34">
        <f t="shared" si="13"/>
        <v>920894.29</v>
      </c>
      <c r="E53" s="34">
        <f t="shared" si="13"/>
        <v>277541.4</v>
      </c>
      <c r="F53" s="34">
        <f t="shared" si="13"/>
        <v>940001.83</v>
      </c>
      <c r="G53" s="34">
        <f t="shared" si="13"/>
        <v>1379551.5099999998</v>
      </c>
      <c r="H53" s="34">
        <f t="shared" si="13"/>
        <v>234530.33999999994</v>
      </c>
      <c r="I53" s="34">
        <f t="shared" si="13"/>
        <v>1037646.5800000002</v>
      </c>
      <c r="J53" s="34">
        <f t="shared" si="13"/>
        <v>903203.81</v>
      </c>
      <c r="K53" s="34">
        <f t="shared" si="13"/>
        <v>2329531.25</v>
      </c>
      <c r="L53" s="34">
        <f t="shared" si="13"/>
        <v>2152757.39</v>
      </c>
      <c r="M53" s="34">
        <f t="shared" si="13"/>
        <v>617827.1599999998</v>
      </c>
      <c r="N53" s="34">
        <f t="shared" si="13"/>
        <v>319242.89999999997</v>
      </c>
      <c r="O53" s="34">
        <f>SUM(B53:N53)</f>
        <v>13571979.81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1427069.0999999999</v>
      </c>
      <c r="C59" s="42">
        <f t="shared" si="14"/>
        <v>1032182.25</v>
      </c>
      <c r="D59" s="42">
        <f t="shared" si="14"/>
        <v>920894.29</v>
      </c>
      <c r="E59" s="42">
        <f t="shared" si="14"/>
        <v>277541.4</v>
      </c>
      <c r="F59" s="42">
        <f t="shared" si="14"/>
        <v>940001.83</v>
      </c>
      <c r="G59" s="42">
        <f t="shared" si="14"/>
        <v>1379551.5</v>
      </c>
      <c r="H59" s="42">
        <f t="shared" si="14"/>
        <v>234530.33</v>
      </c>
      <c r="I59" s="42">
        <f t="shared" si="14"/>
        <v>1037646.59</v>
      </c>
      <c r="J59" s="42">
        <f t="shared" si="14"/>
        <v>903203.81</v>
      </c>
      <c r="K59" s="42">
        <f t="shared" si="14"/>
        <v>2329531.25</v>
      </c>
      <c r="L59" s="42">
        <f t="shared" si="14"/>
        <v>2152757.38</v>
      </c>
      <c r="M59" s="42">
        <f t="shared" si="14"/>
        <v>617827.15</v>
      </c>
      <c r="N59" s="42">
        <f t="shared" si="14"/>
        <v>319242.9</v>
      </c>
      <c r="O59" s="34">
        <f t="shared" si="14"/>
        <v>13571979.780000001</v>
      </c>
      <c r="Q59"/>
    </row>
    <row r="60" spans="1:18" ht="18.75" customHeight="1">
      <c r="A60" s="26" t="s">
        <v>54</v>
      </c>
      <c r="B60" s="42">
        <v>1174024.16</v>
      </c>
      <c r="C60" s="42">
        <v>749789.53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1923813.69</v>
      </c>
      <c r="P60"/>
      <c r="Q60"/>
      <c r="R60" s="41"/>
    </row>
    <row r="61" spans="1:16" ht="18.75" customHeight="1">
      <c r="A61" s="26" t="s">
        <v>55</v>
      </c>
      <c r="B61" s="42">
        <v>253044.94</v>
      </c>
      <c r="C61" s="42">
        <v>282392.72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535437.6599999999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920894.29</v>
      </c>
      <c r="E62" s="43">
        <v>0</v>
      </c>
      <c r="F62" s="43">
        <v>0</v>
      </c>
      <c r="G62" s="43">
        <v>0</v>
      </c>
      <c r="H62" s="42">
        <v>234530.33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1155424.62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277541.4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277541.4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940001.83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940001.83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1379551.5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1379551.5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1037646.59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1037646.59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903203.81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903203.81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2329531.25</v>
      </c>
      <c r="L68" s="29">
        <v>2152757.38</v>
      </c>
      <c r="M68" s="43">
        <v>0</v>
      </c>
      <c r="N68" s="43">
        <v>0</v>
      </c>
      <c r="O68" s="34">
        <f t="shared" si="15"/>
        <v>4482288.63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617827.15</v>
      </c>
      <c r="N69" s="43">
        <v>0</v>
      </c>
      <c r="O69" s="34">
        <f t="shared" si="15"/>
        <v>617827.15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319242.9</v>
      </c>
      <c r="O70" s="46">
        <f t="shared" si="15"/>
        <v>319242.9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2023-03-06T14:59:25Z</dcterms:modified>
  <cp:category/>
  <cp:version/>
  <cp:contentType/>
  <cp:contentStatus/>
</cp:coreProperties>
</file>