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<sst xmlns="http://schemas.openxmlformats.org/spreadsheetml/2006/main" count="88" uniqueCount="85">
  <si>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</si>
  <si>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</si>
  <si>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</si>
  <si>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</si>
  <si>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</si>
  <si>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</si>
  <si>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</si>
  <si>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</si>
  <si>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</si>
  <si>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</si>
  <si>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</si>
  <si>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</si>
  <si>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</si>
  <si>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</si>
  <si>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</si>
  <si>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</si>
  <si>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</si>
  <si>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</si>
  <si>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</si>
  <si>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</si>
  <si>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</si>
  <si>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</si>
  <si>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</si>
  <si>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</si>
  <si>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</si>
  <si>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</si>
  <si>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</si>
  <si>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</si>
  <si>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</si>
  <si>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</si>
  <si>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</si>
  <si>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</si>
  <si>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</si>
  <si>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</si>
  <si>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</si>
  <si>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</si>
  <si>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</si>
  <si>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</si>
  <si>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</si>
  <si>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</si>
  <si>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</si>
  <si>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</si>
  <si>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</si>
  <si>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</si>
  <si>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</si>
  <si>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</si>
  <si>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</si>
  <si>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</si>
  <si>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</si>
  <si>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</si>
  <si>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</si>
  <si>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</si>
  <si>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</si>
  <si>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</si>
  <si>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</si>
  <si>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</si>
  <si>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</si>
  <si>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</si>
  <si>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</si>
  <si>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</si>
  <si>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</si>
  <si>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</si>
  <si>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</si>
  <si>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</si>
  <si>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</si>
  <si>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</si>
  <si>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</si>
  <si>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</si>
  <si>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</si>
  <si>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</si>
  <si>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</si>
  <si>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</si>
  <si>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</si>
  <si>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</si>
  <si>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</si>
  <si>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</si>
  <si>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</si>
  <si>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</si>
  <si>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</si>
  <si>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</si>
  <si>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</si>
  <si>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</si>
  <si>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</si>
  <si>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</si>
  <si>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26/02/23 - VENCIMENTO 03/03/23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</si>
</sst>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133407</v>
      </c>
      <c r="C7" s="9">
        <f t="shared" si="0"/>
        <v>93076</v>
      </c>
      <c r="D7" s="9">
        <f t="shared" si="0"/>
        <v>98690</v>
      </c>
      <c r="E7" s="9">
        <f t="shared" si="0"/>
        <v>23044</v>
      </c>
      <c r="F7" s="9">
        <f t="shared" si="0"/>
        <v>75402</v>
      </c>
      <c r="G7" s="9">
        <f t="shared" si="0"/>
        <v>117298</v>
      </c>
      <c r="H7" s="9">
        <f t="shared" si="0"/>
        <v>13082</v>
      </c>
      <c r="I7" s="9">
        <f t="shared" si="0"/>
        <v>85686</v>
      </c>
      <c r="J7" s="9">
        <f t="shared" si="0"/>
        <v>79665</v>
      </c>
      <c r="K7" s="9">
        <f t="shared" si="0"/>
        <v>133929</v>
      </c>
      <c r="L7" s="9">
        <f t="shared" si="0"/>
        <v>98515</v>
      </c>
      <c r="M7" s="9">
        <f t="shared" si="0"/>
        <v>40743</v>
      </c>
      <c r="N7" s="9">
        <f t="shared" si="0"/>
        <v>22567</v>
      </c>
      <c r="O7" s="9">
        <f t="shared" si="0"/>
        <v>1015104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6594</v>
      </c>
      <c r="C8" s="11">
        <f t="shared" si="1"/>
        <v>6323</v>
      </c>
      <c r="D8" s="11">
        <f t="shared" si="1"/>
        <v>4370</v>
      </c>
      <c r="E8" s="11">
        <f t="shared" si="1"/>
        <v>808</v>
      </c>
      <c r="F8" s="11">
        <f t="shared" si="1"/>
        <v>3276</v>
      </c>
      <c r="G8" s="11">
        <f t="shared" si="1"/>
        <v>5240</v>
      </c>
      <c r="H8" s="11">
        <f t="shared" si="1"/>
        <v>846</v>
      </c>
      <c r="I8" s="11">
        <f t="shared" si="1"/>
        <v>6278</v>
      </c>
      <c r="J8" s="11">
        <f t="shared" si="1"/>
        <v>4794</v>
      </c>
      <c r="K8" s="11">
        <f t="shared" si="1"/>
        <v>5073</v>
      </c>
      <c r="L8" s="11">
        <f t="shared" si="1"/>
        <v>3263</v>
      </c>
      <c r="M8" s="11">
        <f t="shared" si="1"/>
        <v>1920</v>
      </c>
      <c r="N8" s="11">
        <f t="shared" si="1"/>
        <v>1246</v>
      </c>
      <c r="O8" s="11">
        <f t="shared" si="1"/>
        <v>50031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6594</v>
      </c>
      <c r="C9" s="11">
        <v>6323</v>
      </c>
      <c r="D9" s="11">
        <v>4370</v>
      </c>
      <c r="E9" s="11">
        <v>808</v>
      </c>
      <c r="F9" s="11">
        <v>3276</v>
      </c>
      <c r="G9" s="11">
        <v>5240</v>
      </c>
      <c r="H9" s="11">
        <v>846</v>
      </c>
      <c r="I9" s="11">
        <v>6278</v>
      </c>
      <c r="J9" s="11">
        <v>4794</v>
      </c>
      <c r="K9" s="11">
        <v>5066</v>
      </c>
      <c r="L9" s="11">
        <v>3263</v>
      </c>
      <c r="M9" s="11">
        <v>1919</v>
      </c>
      <c r="N9" s="11">
        <v>1243</v>
      </c>
      <c r="O9" s="11">
        <f>SUM(B9:N9)</f>
        <v>50020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7</v>
      </c>
      <c r="L10" s="13">
        <v>0</v>
      </c>
      <c r="M10" s="13">
        <v>1</v>
      </c>
      <c r="N10" s="13">
        <v>3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126813</v>
      </c>
      <c r="C11" s="13">
        <v>86753</v>
      </c>
      <c r="D11" s="13">
        <v>94320</v>
      </c>
      <c r="E11" s="13">
        <v>22236</v>
      </c>
      <c r="F11" s="13">
        <v>72126</v>
      </c>
      <c r="G11" s="13">
        <v>112058</v>
      </c>
      <c r="H11" s="13">
        <v>12236</v>
      </c>
      <c r="I11" s="13">
        <v>79408</v>
      </c>
      <c r="J11" s="13">
        <v>74871</v>
      </c>
      <c r="K11" s="13">
        <v>128856</v>
      </c>
      <c r="L11" s="13">
        <v>95252</v>
      </c>
      <c r="M11" s="13">
        <v>38823</v>
      </c>
      <c r="N11" s="13">
        <v>21321</v>
      </c>
      <c r="O11" s="11">
        <f>SUM(B11:N11)</f>
        <v>965073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11612</v>
      </c>
      <c r="C12" s="13">
        <v>10263</v>
      </c>
      <c r="D12" s="13">
        <v>9109</v>
      </c>
      <c r="E12" s="13">
        <v>2843</v>
      </c>
      <c r="F12" s="13">
        <v>8297</v>
      </c>
      <c r="G12" s="13">
        <v>14397</v>
      </c>
      <c r="H12" s="13">
        <v>1749</v>
      </c>
      <c r="I12" s="13">
        <v>9997</v>
      </c>
      <c r="J12" s="13">
        <v>8656</v>
      </c>
      <c r="K12" s="13">
        <v>10318</v>
      </c>
      <c r="L12" s="13">
        <v>7560</v>
      </c>
      <c r="M12" s="13">
        <v>2550</v>
      </c>
      <c r="N12" s="13">
        <v>1139</v>
      </c>
      <c r="O12" s="11">
        <f>SUM(B12:N12)</f>
        <v>98490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115201</v>
      </c>
      <c r="C13" s="15">
        <f t="shared" si="2"/>
        <v>76490</v>
      </c>
      <c r="D13" s="15">
        <f t="shared" si="2"/>
        <v>85211</v>
      </c>
      <c r="E13" s="15">
        <f t="shared" si="2"/>
        <v>19393</v>
      </c>
      <c r="F13" s="15">
        <f t="shared" si="2"/>
        <v>63829</v>
      </c>
      <c r="G13" s="15">
        <f t="shared" si="2"/>
        <v>97661</v>
      </c>
      <c r="H13" s="15">
        <f t="shared" si="2"/>
        <v>10487</v>
      </c>
      <c r="I13" s="15">
        <f t="shared" si="2"/>
        <v>69411</v>
      </c>
      <c r="J13" s="15">
        <f t="shared" si="2"/>
        <v>66215</v>
      </c>
      <c r="K13" s="15">
        <f t="shared" si="2"/>
        <v>118538</v>
      </c>
      <c r="L13" s="15">
        <f t="shared" si="2"/>
        <v>87692</v>
      </c>
      <c r="M13" s="15">
        <f t="shared" si="2"/>
        <v>36273</v>
      </c>
      <c r="N13" s="15">
        <f t="shared" si="2"/>
        <v>20182</v>
      </c>
      <c r="O13" s="11">
        <f>SUM(B13:N13)</f>
        <v>866583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1.206037277718078</v>
      </c>
      <c r="C18" s="19">
        <v>1.274004637131366</v>
      </c>
      <c r="D18" s="19">
        <v>1.386213673171065</v>
      </c>
      <c r="E18" s="19">
        <v>0.887085906063243</v>
      </c>
      <c r="F18" s="19">
        <v>1.415835084465457</v>
      </c>
      <c r="G18" s="19">
        <v>1.444129234586953</v>
      </c>
      <c r="H18" s="19">
        <v>1.680661269545372</v>
      </c>
      <c r="I18" s="19">
        <v>1.137120028755091</v>
      </c>
      <c r="J18" s="19">
        <v>1.371238823889205</v>
      </c>
      <c r="K18" s="19">
        <v>1.1775669085456</v>
      </c>
      <c r="L18" s="19">
        <v>1.204097831954163</v>
      </c>
      <c r="M18" s="19">
        <v>1.226669622375962</v>
      </c>
      <c r="N18" s="19">
        <v>1.089173365569686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568746.59</v>
      </c>
      <c r="C20" s="24">
        <f t="shared" si="3"/>
        <v>410892.69999999995</v>
      </c>
      <c r="D20" s="24">
        <f t="shared" si="3"/>
        <v>416321.74</v>
      </c>
      <c r="E20" s="24">
        <f t="shared" si="3"/>
        <v>110518.78000000001</v>
      </c>
      <c r="F20" s="24">
        <f t="shared" si="3"/>
        <v>369278.32999999996</v>
      </c>
      <c r="G20" s="24">
        <f t="shared" si="3"/>
        <v>505776.70999999996</v>
      </c>
      <c r="H20" s="24">
        <f t="shared" si="3"/>
        <v>87524.79</v>
      </c>
      <c r="I20" s="24">
        <f t="shared" si="3"/>
        <v>364536.89</v>
      </c>
      <c r="J20" s="24">
        <f t="shared" si="3"/>
        <v>374791.6399999999</v>
      </c>
      <c r="K20" s="24">
        <f t="shared" si="3"/>
        <v>529531.08</v>
      </c>
      <c r="L20" s="24">
        <f t="shared" si="3"/>
        <v>460325.4</v>
      </c>
      <c r="M20" s="24">
        <f t="shared" si="3"/>
        <v>235759.97999999998</v>
      </c>
      <c r="N20" s="24">
        <f t="shared" si="3"/>
        <v>102472.36000000002</v>
      </c>
      <c r="O20" s="24">
        <f>O21+O22+O23+O24+O25+O26+O27+O28+O29</f>
        <v>4536476.989999999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391736.31</v>
      </c>
      <c r="C21" s="28">
        <f t="shared" si="4"/>
        <v>282346.05</v>
      </c>
      <c r="D21" s="28">
        <f t="shared" si="4"/>
        <v>262554.88</v>
      </c>
      <c r="E21" s="28">
        <f t="shared" si="4"/>
        <v>104732.68</v>
      </c>
      <c r="F21" s="28">
        <f t="shared" si="4"/>
        <v>232509.61</v>
      </c>
      <c r="G21" s="28">
        <f t="shared" si="4"/>
        <v>297608.49</v>
      </c>
      <c r="H21" s="28">
        <f t="shared" si="4"/>
        <v>44563.83</v>
      </c>
      <c r="I21" s="28">
        <f t="shared" si="4"/>
        <v>258094.8</v>
      </c>
      <c r="J21" s="28">
        <f t="shared" si="4"/>
        <v>241353.08</v>
      </c>
      <c r="K21" s="28">
        <f t="shared" si="4"/>
        <v>383532.48</v>
      </c>
      <c r="L21" s="28">
        <f t="shared" si="4"/>
        <v>321227.86</v>
      </c>
      <c r="M21" s="28">
        <f t="shared" si="4"/>
        <v>153299.61</v>
      </c>
      <c r="N21" s="28">
        <f t="shared" si="4"/>
        <v>76698.46</v>
      </c>
      <c r="O21" s="28">
        <f aca="true" t="shared" si="5" ref="O21:O29">SUM(B21:N21)</f>
        <v>3050258.1399999997</v>
      </c>
    </row>
    <row r="22" spans="1:23" ht="18.75" customHeight="1">
      <c r="A22" s="26" t="s">
        <v>33</v>
      </c>
      <c r="B22" s="28">
        <f>IF(B18&lt;&gt;0,ROUND((B18-1)*B21,2),0)</f>
        <v>80712.28</v>
      </c>
      <c r="C22" s="28">
        <f aca="true" t="shared" si="6" ref="C22:N22">IF(C18&lt;&gt;0,ROUND((C18-1)*C21,2),0)</f>
        <v>77364.13</v>
      </c>
      <c r="D22" s="28">
        <f t="shared" si="6"/>
        <v>101402.28</v>
      </c>
      <c r="E22" s="28">
        <f t="shared" si="6"/>
        <v>-11825.8</v>
      </c>
      <c r="F22" s="28">
        <f t="shared" si="6"/>
        <v>96685.65</v>
      </c>
      <c r="G22" s="28">
        <f t="shared" si="6"/>
        <v>132176.63</v>
      </c>
      <c r="H22" s="28">
        <f t="shared" si="6"/>
        <v>30332.87</v>
      </c>
      <c r="I22" s="28">
        <f t="shared" si="6"/>
        <v>35389.97</v>
      </c>
      <c r="J22" s="28">
        <f t="shared" si="6"/>
        <v>89599.63</v>
      </c>
      <c r="K22" s="28">
        <f t="shared" si="6"/>
        <v>68102.68</v>
      </c>
      <c r="L22" s="28">
        <f t="shared" si="6"/>
        <v>65561.91</v>
      </c>
      <c r="M22" s="28">
        <f t="shared" si="6"/>
        <v>34748.36</v>
      </c>
      <c r="N22" s="28">
        <f t="shared" si="6"/>
        <v>6839.46</v>
      </c>
      <c r="O22" s="28">
        <f t="shared" si="5"/>
        <v>807090.05</v>
      </c>
      <c r="W22" s="51"/>
    </row>
    <row r="23" spans="1:15" ht="18.75" customHeight="1">
      <c r="A23" s="26" t="s">
        <v>34</v>
      </c>
      <c r="B23" s="28">
        <v>30315.82</v>
      </c>
      <c r="C23" s="28">
        <v>21541.16</v>
      </c>
      <c r="D23" s="28">
        <v>19166.95</v>
      </c>
      <c r="E23" s="28">
        <v>6396.43</v>
      </c>
      <c r="F23" s="28">
        <v>17732</v>
      </c>
      <c r="G23" s="28">
        <v>30016.54</v>
      </c>
      <c r="H23" s="28">
        <v>4246.47</v>
      </c>
      <c r="I23" s="28">
        <v>24523.82</v>
      </c>
      <c r="J23" s="28">
        <v>20113.38</v>
      </c>
      <c r="K23" s="28">
        <v>32799.11</v>
      </c>
      <c r="L23" s="28">
        <v>28928.31</v>
      </c>
      <c r="M23" s="28">
        <v>15791.88</v>
      </c>
      <c r="N23" s="28">
        <v>7979.43</v>
      </c>
      <c r="O23" s="28">
        <f t="shared" si="5"/>
        <v>259551.3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1344.1</v>
      </c>
      <c r="C26" s="28">
        <v>1021.06</v>
      </c>
      <c r="D26" s="28">
        <v>1015.29</v>
      </c>
      <c r="E26" s="28">
        <v>268.24</v>
      </c>
      <c r="F26" s="28">
        <v>902.8</v>
      </c>
      <c r="G26" s="28">
        <v>1222.96</v>
      </c>
      <c r="H26" s="28">
        <v>207.67</v>
      </c>
      <c r="I26" s="28">
        <v>853.76</v>
      </c>
      <c r="J26" s="28">
        <v>917.22</v>
      </c>
      <c r="K26" s="28">
        <v>1289.3</v>
      </c>
      <c r="L26" s="28">
        <v>1107.59</v>
      </c>
      <c r="M26" s="28">
        <v>545.14</v>
      </c>
      <c r="N26" s="28">
        <v>245.19</v>
      </c>
      <c r="O26" s="28">
        <f t="shared" si="5"/>
        <v>10940.32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1056.96</v>
      </c>
      <c r="C27" s="28">
        <v>786.93</v>
      </c>
      <c r="D27" s="28">
        <v>690.18</v>
      </c>
      <c r="E27" s="28">
        <v>210.82</v>
      </c>
      <c r="F27" s="28">
        <v>694.56</v>
      </c>
      <c r="G27" s="28">
        <v>935.71</v>
      </c>
      <c r="H27" s="28">
        <v>173.27</v>
      </c>
      <c r="I27" s="28">
        <v>732.09</v>
      </c>
      <c r="J27" s="28">
        <v>700.29</v>
      </c>
      <c r="K27" s="28">
        <v>899.53</v>
      </c>
      <c r="L27" s="28">
        <v>798.52</v>
      </c>
      <c r="M27" s="28">
        <v>451.94</v>
      </c>
      <c r="N27" s="28">
        <v>236.81</v>
      </c>
      <c r="O27" s="28">
        <f t="shared" si="5"/>
        <v>8367.61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-36487.659999999996</v>
      </c>
      <c r="C31" s="28">
        <f aca="true" t="shared" si="7" ref="C31:O31">+C32+C34+C47+C48+C49+C54-C55</f>
        <v>-33498.92</v>
      </c>
      <c r="D31" s="28">
        <f t="shared" si="7"/>
        <v>-24873.64</v>
      </c>
      <c r="E31" s="28">
        <f t="shared" si="7"/>
        <v>-5046.799999999999</v>
      </c>
      <c r="F31" s="28">
        <f t="shared" si="7"/>
        <v>-19434.53</v>
      </c>
      <c r="G31" s="28">
        <f t="shared" si="7"/>
        <v>-29856.43</v>
      </c>
      <c r="H31" s="28">
        <f t="shared" si="7"/>
        <v>-4877.1900000000005</v>
      </c>
      <c r="I31" s="28">
        <f t="shared" si="7"/>
        <v>-32370.670000000002</v>
      </c>
      <c r="J31" s="28">
        <f t="shared" si="7"/>
        <v>-26193.92</v>
      </c>
      <c r="K31" s="28">
        <f t="shared" si="7"/>
        <v>-434459.72000000003</v>
      </c>
      <c r="L31" s="28">
        <f t="shared" si="7"/>
        <v>-389516.08</v>
      </c>
      <c r="M31" s="28">
        <f t="shared" si="7"/>
        <v>-11474.92</v>
      </c>
      <c r="N31" s="28">
        <f t="shared" si="7"/>
        <v>-6832.49</v>
      </c>
      <c r="O31" s="28">
        <f t="shared" si="7"/>
        <v>-1054922.97</v>
      </c>
    </row>
    <row r="32" spans="1:15" ht="18.75" customHeight="1">
      <c r="A32" s="26" t="s">
        <v>38</v>
      </c>
      <c r="B32" s="29">
        <f>+B33</f>
        <v>-29013.6</v>
      </c>
      <c r="C32" s="29">
        <f>+C33</f>
        <v>-27821.2</v>
      </c>
      <c r="D32" s="29">
        <f aca="true" t="shared" si="8" ref="D32:O32">+D33</f>
        <v>-19228</v>
      </c>
      <c r="E32" s="29">
        <f t="shared" si="8"/>
        <v>-3555.2</v>
      </c>
      <c r="F32" s="29">
        <f t="shared" si="8"/>
        <v>-14414.4</v>
      </c>
      <c r="G32" s="29">
        <f t="shared" si="8"/>
        <v>-23056</v>
      </c>
      <c r="H32" s="29">
        <f t="shared" si="8"/>
        <v>-3722.4</v>
      </c>
      <c r="I32" s="29">
        <f t="shared" si="8"/>
        <v>-27623.2</v>
      </c>
      <c r="J32" s="29">
        <f t="shared" si="8"/>
        <v>-21093.6</v>
      </c>
      <c r="K32" s="29">
        <f t="shared" si="8"/>
        <v>-22290.4</v>
      </c>
      <c r="L32" s="29">
        <f t="shared" si="8"/>
        <v>-14357.2</v>
      </c>
      <c r="M32" s="29">
        <f t="shared" si="8"/>
        <v>-8443.6</v>
      </c>
      <c r="N32" s="29">
        <f t="shared" si="8"/>
        <v>-5469.2</v>
      </c>
      <c r="O32" s="29">
        <f t="shared" si="8"/>
        <v>-220088.00000000003</v>
      </c>
    </row>
    <row r="33" spans="1:26" ht="18.75" customHeight="1">
      <c r="A33" s="27" t="s">
        <v>39</v>
      </c>
      <c r="B33" s="16">
        <f>ROUND((-B9)*$G$3,2)</f>
        <v>-29013.6</v>
      </c>
      <c r="C33" s="16">
        <f aca="true" t="shared" si="9" ref="C33:N33">ROUND((-C9)*$G$3,2)</f>
        <v>-27821.2</v>
      </c>
      <c r="D33" s="16">
        <f t="shared" si="9"/>
        <v>-19228</v>
      </c>
      <c r="E33" s="16">
        <f t="shared" si="9"/>
        <v>-3555.2</v>
      </c>
      <c r="F33" s="16">
        <f t="shared" si="9"/>
        <v>-14414.4</v>
      </c>
      <c r="G33" s="16">
        <f t="shared" si="9"/>
        <v>-23056</v>
      </c>
      <c r="H33" s="16">
        <f t="shared" si="9"/>
        <v>-3722.4</v>
      </c>
      <c r="I33" s="16">
        <f t="shared" si="9"/>
        <v>-27623.2</v>
      </c>
      <c r="J33" s="16">
        <f t="shared" si="9"/>
        <v>-21093.6</v>
      </c>
      <c r="K33" s="16">
        <f t="shared" si="9"/>
        <v>-22290.4</v>
      </c>
      <c r="L33" s="16">
        <f t="shared" si="9"/>
        <v>-14357.2</v>
      </c>
      <c r="M33" s="16">
        <f t="shared" si="9"/>
        <v>-8443.6</v>
      </c>
      <c r="N33" s="16">
        <f t="shared" si="9"/>
        <v>-5469.2</v>
      </c>
      <c r="O33" s="30">
        <f aca="true" t="shared" si="10" ref="O33:O55">SUM(B33:N33)</f>
        <v>-220088.00000000003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-7474.06</v>
      </c>
      <c r="C34" s="29">
        <f aca="true" t="shared" si="11" ref="C34:O34">SUM(C35:C45)</f>
        <v>-5677.72</v>
      </c>
      <c r="D34" s="29">
        <f t="shared" si="11"/>
        <v>-5645.64</v>
      </c>
      <c r="E34" s="29">
        <f t="shared" si="11"/>
        <v>-1491.6</v>
      </c>
      <c r="F34" s="29">
        <f t="shared" si="11"/>
        <v>-5020.13</v>
      </c>
      <c r="G34" s="29">
        <f t="shared" si="11"/>
        <v>-6800.43</v>
      </c>
      <c r="H34" s="29">
        <f t="shared" si="11"/>
        <v>-1154.79</v>
      </c>
      <c r="I34" s="29">
        <f t="shared" si="11"/>
        <v>-4747.47</v>
      </c>
      <c r="J34" s="29">
        <f t="shared" si="11"/>
        <v>-5100.32</v>
      </c>
      <c r="K34" s="29">
        <f t="shared" si="11"/>
        <v>-412169.32</v>
      </c>
      <c r="L34" s="29">
        <f t="shared" si="11"/>
        <v>-375158.88</v>
      </c>
      <c r="M34" s="29">
        <f t="shared" si="11"/>
        <v>-3031.32</v>
      </c>
      <c r="N34" s="29">
        <f t="shared" si="11"/>
        <v>-1363.29</v>
      </c>
      <c r="O34" s="29">
        <f t="shared" si="11"/>
        <v>-834834.97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-7474.06</v>
      </c>
      <c r="C43" s="31">
        <v>-5677.72</v>
      </c>
      <c r="D43" s="31">
        <v>-5645.64</v>
      </c>
      <c r="E43" s="31">
        <v>-1491.6</v>
      </c>
      <c r="F43" s="31">
        <v>-5020.13</v>
      </c>
      <c r="G43" s="31">
        <v>-6800.43</v>
      </c>
      <c r="H43" s="31">
        <v>-1154.79</v>
      </c>
      <c r="I43" s="31">
        <v>-4747.47</v>
      </c>
      <c r="J43" s="31">
        <v>-5100.32</v>
      </c>
      <c r="K43" s="31">
        <v>-7169.32</v>
      </c>
      <c r="L43" s="31">
        <v>-6158.88</v>
      </c>
      <c r="M43" s="31">
        <v>-3031.32</v>
      </c>
      <c r="N43" s="31">
        <v>-1363.29</v>
      </c>
      <c r="O43" s="31">
        <f>SUM(B43:N43)</f>
        <v>-60834.97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532258.9299999999</v>
      </c>
      <c r="C53" s="34">
        <f aca="true" t="shared" si="13" ref="C53:N53">+C20+C31</f>
        <v>377393.77999999997</v>
      </c>
      <c r="D53" s="34">
        <f t="shared" si="13"/>
        <v>391448.1</v>
      </c>
      <c r="E53" s="34">
        <f t="shared" si="13"/>
        <v>105471.98000000001</v>
      </c>
      <c r="F53" s="34">
        <f t="shared" si="13"/>
        <v>349843.79999999993</v>
      </c>
      <c r="G53" s="34">
        <f t="shared" si="13"/>
        <v>475920.27999999997</v>
      </c>
      <c r="H53" s="34">
        <f t="shared" si="13"/>
        <v>82647.59999999999</v>
      </c>
      <c r="I53" s="34">
        <f t="shared" si="13"/>
        <v>332166.22000000003</v>
      </c>
      <c r="J53" s="34">
        <f t="shared" si="13"/>
        <v>348597.7199999999</v>
      </c>
      <c r="K53" s="34">
        <f t="shared" si="13"/>
        <v>95071.35999999993</v>
      </c>
      <c r="L53" s="34">
        <f t="shared" si="13"/>
        <v>70809.32</v>
      </c>
      <c r="M53" s="34">
        <f t="shared" si="13"/>
        <v>224285.05999999997</v>
      </c>
      <c r="N53" s="34">
        <f t="shared" si="13"/>
        <v>95639.87000000001</v>
      </c>
      <c r="O53" s="34">
        <f>SUM(B53:N53)</f>
        <v>3481554.0199999996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532258.94</v>
      </c>
      <c r="C59" s="42">
        <f t="shared" si="14"/>
        <v>377393.77</v>
      </c>
      <c r="D59" s="42">
        <f t="shared" si="14"/>
        <v>391448.1</v>
      </c>
      <c r="E59" s="42">
        <f t="shared" si="14"/>
        <v>105471.98</v>
      </c>
      <c r="F59" s="42">
        <f t="shared" si="14"/>
        <v>349843.8</v>
      </c>
      <c r="G59" s="42">
        <f t="shared" si="14"/>
        <v>475920.27</v>
      </c>
      <c r="H59" s="42">
        <f t="shared" si="14"/>
        <v>82647.61</v>
      </c>
      <c r="I59" s="42">
        <f t="shared" si="14"/>
        <v>332166.22</v>
      </c>
      <c r="J59" s="42">
        <f t="shared" si="14"/>
        <v>348597.73</v>
      </c>
      <c r="K59" s="42">
        <f t="shared" si="14"/>
        <v>95071.35</v>
      </c>
      <c r="L59" s="42">
        <f t="shared" si="14"/>
        <v>70809.32</v>
      </c>
      <c r="M59" s="42">
        <f t="shared" si="14"/>
        <v>224285.07</v>
      </c>
      <c r="N59" s="42">
        <f t="shared" si="14"/>
        <v>95639.87</v>
      </c>
      <c r="O59" s="34">
        <f t="shared" si="14"/>
        <v>3481554.0299999993</v>
      </c>
      <c r="Q59"/>
    </row>
    <row r="60" spans="1:18" ht="18.75" customHeight="1">
      <c r="A60" s="26" t="s">
        <v>54</v>
      </c>
      <c r="B60" s="42">
        <v>444753.88</v>
      </c>
      <c r="C60" s="42">
        <v>278341.83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723095.71</v>
      </c>
      <c r="P60"/>
      <c r="Q60"/>
      <c r="R60" s="41"/>
    </row>
    <row r="61" spans="1:16" ht="18.75" customHeight="1">
      <c r="A61" s="26" t="s">
        <v>55</v>
      </c>
      <c r="B61" s="42">
        <v>87505.06</v>
      </c>
      <c r="C61" s="42">
        <v>99051.94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186557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391448.1</v>
      </c>
      <c r="E62" s="43">
        <v>0</v>
      </c>
      <c r="F62" s="43">
        <v>0</v>
      </c>
      <c r="G62" s="43">
        <v>0</v>
      </c>
      <c r="H62" s="42">
        <v>82647.61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474095.70999999996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105471.98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105471.98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349843.8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349843.8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475920.27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475920.27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332166.22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332166.22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348597.73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348597.73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95071.35</v>
      </c>
      <c r="L68" s="29">
        <v>70809.32</v>
      </c>
      <c r="M68" s="43">
        <v>0</v>
      </c>
      <c r="N68" s="43">
        <v>0</v>
      </c>
      <c r="O68" s="34">
        <f t="shared" si="15"/>
        <v>165880.67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224285.07</v>
      </c>
      <c r="N69" s="43">
        <v>0</v>
      </c>
      <c r="O69" s="34">
        <f t="shared" si="15"/>
        <v>224285.07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95639.87</v>
      </c>
      <c r="O70" s="46">
        <f t="shared" si="15"/>
        <v>95639.87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2023-03-02T19:18:32Z</dcterms:modified>
  <cp:category/>
  <cp:version/>
  <cp:contentType/>
  <cp:contentStatus/>
</cp:coreProperties>
</file>