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<sst xmlns="http://schemas.openxmlformats.org/spreadsheetml/2006/main" count="88" uniqueCount="85">
  <si>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</si>
  <si>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</si>
  <si>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</si>
  <si>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</si>
  <si>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</si>
  <si>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</si>
  <si>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</si>
  <si>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</si>
  <si>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</si>
  <si>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</si>
  <si>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</si>
  <si>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</si>
  <si>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</si>
  <si>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</si>
  <si>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</si>
  <si>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</si>
  <si>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</si>
  <si>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</si>
  <si>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</si>
  <si>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</si>
  <si>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</si>
  <si>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</si>
  <si>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</si>
  <si>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</si>
  <si>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</si>
  <si>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</si>
  <si>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</si>
  <si>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</si>
  <si>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</si>
  <si>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</si>
  <si>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</si>
  <si>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</si>
  <si>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</si>
  <si>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</si>
  <si>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</si>
  <si>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</si>
  <si>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</si>
  <si>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</si>
  <si>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</si>
  <si>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</si>
  <si>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</si>
  <si>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</si>
  <si>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</si>
  <si>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</si>
  <si>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</si>
  <si>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</si>
  <si>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</si>
  <si>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</si>
  <si>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</si>
  <si>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</si>
  <si>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</si>
  <si>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</si>
  <si>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</si>
  <si>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</si>
  <si>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</si>
  <si>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</si>
  <si>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</si>
  <si>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</si>
  <si>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</si>
  <si>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</si>
  <si>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</si>
  <si>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</si>
  <si>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</si>
  <si>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</si>
  <si>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</si>
  <si>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</si>
  <si>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</si>
  <si>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</si>
  <si>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</si>
  <si>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</si>
  <si>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</si>
  <si>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</si>
  <si>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</si>
  <si>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</si>
  <si>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</si>
  <si>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</si>
  <si>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</si>
  <si>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</si>
  <si>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</si>
  <si>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</si>
  <si>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</si>
  <si>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</si>
  <si>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</si>
  <si>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</si>
  <si>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24/02/23 - VENCIMENTO 03/03/23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</si>
</sst>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377349</v>
      </c>
      <c r="C7" s="9">
        <f t="shared" si="0"/>
        <v>262958</v>
      </c>
      <c r="D7" s="9">
        <f t="shared" si="0"/>
        <v>247525</v>
      </c>
      <c r="E7" s="9">
        <f t="shared" si="0"/>
        <v>66104</v>
      </c>
      <c r="F7" s="9">
        <f t="shared" si="0"/>
        <v>214456</v>
      </c>
      <c r="G7" s="9">
        <f t="shared" si="0"/>
        <v>360559</v>
      </c>
      <c r="H7" s="9">
        <f t="shared" si="0"/>
        <v>41004</v>
      </c>
      <c r="I7" s="9">
        <f t="shared" si="0"/>
        <v>293442</v>
      </c>
      <c r="J7" s="9">
        <f t="shared" si="0"/>
        <v>212253</v>
      </c>
      <c r="K7" s="9">
        <f t="shared" si="0"/>
        <v>346456</v>
      </c>
      <c r="L7" s="9">
        <f t="shared" si="0"/>
        <v>266530</v>
      </c>
      <c r="M7" s="9">
        <f t="shared" si="0"/>
        <v>128435</v>
      </c>
      <c r="N7" s="9">
        <f t="shared" si="0"/>
        <v>82075</v>
      </c>
      <c r="O7" s="9">
        <f t="shared" si="0"/>
        <v>2899146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12124</v>
      </c>
      <c r="C8" s="11">
        <f t="shared" si="1"/>
        <v>12323</v>
      </c>
      <c r="D8" s="11">
        <f t="shared" si="1"/>
        <v>7887</v>
      </c>
      <c r="E8" s="11">
        <f t="shared" si="1"/>
        <v>2090</v>
      </c>
      <c r="F8" s="11">
        <f t="shared" si="1"/>
        <v>6635</v>
      </c>
      <c r="G8" s="11">
        <f t="shared" si="1"/>
        <v>10296</v>
      </c>
      <c r="H8" s="11">
        <f t="shared" si="1"/>
        <v>1891</v>
      </c>
      <c r="I8" s="11">
        <f t="shared" si="1"/>
        <v>15476</v>
      </c>
      <c r="J8" s="11">
        <f t="shared" si="1"/>
        <v>9232</v>
      </c>
      <c r="K8" s="11">
        <f t="shared" si="1"/>
        <v>8077</v>
      </c>
      <c r="L8" s="11">
        <f t="shared" si="1"/>
        <v>6153</v>
      </c>
      <c r="M8" s="11">
        <f t="shared" si="1"/>
        <v>4937</v>
      </c>
      <c r="N8" s="11">
        <f t="shared" si="1"/>
        <v>3902</v>
      </c>
      <c r="O8" s="11">
        <f t="shared" si="1"/>
        <v>101023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12124</v>
      </c>
      <c r="C9" s="11">
        <v>12323</v>
      </c>
      <c r="D9" s="11">
        <v>7887</v>
      </c>
      <c r="E9" s="11">
        <v>2090</v>
      </c>
      <c r="F9" s="11">
        <v>6635</v>
      </c>
      <c r="G9" s="11">
        <v>10296</v>
      </c>
      <c r="H9" s="11">
        <v>1891</v>
      </c>
      <c r="I9" s="11">
        <v>15476</v>
      </c>
      <c r="J9" s="11">
        <v>9232</v>
      </c>
      <c r="K9" s="11">
        <v>8063</v>
      </c>
      <c r="L9" s="11">
        <v>6153</v>
      </c>
      <c r="M9" s="11">
        <v>4930</v>
      </c>
      <c r="N9" s="11">
        <v>3896</v>
      </c>
      <c r="O9" s="11">
        <f>SUM(B9:N9)</f>
        <v>100996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14</v>
      </c>
      <c r="L10" s="13">
        <v>0</v>
      </c>
      <c r="M10" s="13">
        <v>7</v>
      </c>
      <c r="N10" s="13">
        <v>6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365225</v>
      </c>
      <c r="C11" s="13">
        <v>250635</v>
      </c>
      <c r="D11" s="13">
        <v>239638</v>
      </c>
      <c r="E11" s="13">
        <v>64014</v>
      </c>
      <c r="F11" s="13">
        <v>207821</v>
      </c>
      <c r="G11" s="13">
        <v>350263</v>
      </c>
      <c r="H11" s="13">
        <v>39113</v>
      </c>
      <c r="I11" s="13">
        <v>277966</v>
      </c>
      <c r="J11" s="13">
        <v>203021</v>
      </c>
      <c r="K11" s="13">
        <v>338379</v>
      </c>
      <c r="L11" s="13">
        <v>260377</v>
      </c>
      <c r="M11" s="13">
        <v>123498</v>
      </c>
      <c r="N11" s="13">
        <v>78173</v>
      </c>
      <c r="O11" s="11">
        <f>SUM(B11:N11)</f>
        <v>2798123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26179</v>
      </c>
      <c r="C12" s="13">
        <v>23134</v>
      </c>
      <c r="D12" s="13">
        <v>17837</v>
      </c>
      <c r="E12" s="13">
        <v>6803</v>
      </c>
      <c r="F12" s="13">
        <v>18771</v>
      </c>
      <c r="G12" s="13">
        <v>34168</v>
      </c>
      <c r="H12" s="13">
        <v>4102</v>
      </c>
      <c r="I12" s="13">
        <v>26489</v>
      </c>
      <c r="J12" s="13">
        <v>17930</v>
      </c>
      <c r="K12" s="13">
        <v>23009</v>
      </c>
      <c r="L12" s="13">
        <v>17924</v>
      </c>
      <c r="M12" s="13">
        <v>6323</v>
      </c>
      <c r="N12" s="13">
        <v>3349</v>
      </c>
      <c r="O12" s="11">
        <f>SUM(B12:N12)</f>
        <v>226018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339046</v>
      </c>
      <c r="C13" s="15">
        <f t="shared" si="2"/>
        <v>227501</v>
      </c>
      <c r="D13" s="15">
        <f t="shared" si="2"/>
        <v>221801</v>
      </c>
      <c r="E13" s="15">
        <f t="shared" si="2"/>
        <v>57211</v>
      </c>
      <c r="F13" s="15">
        <f t="shared" si="2"/>
        <v>189050</v>
      </c>
      <c r="G13" s="15">
        <f t="shared" si="2"/>
        <v>316095</v>
      </c>
      <c r="H13" s="15">
        <f t="shared" si="2"/>
        <v>35011</v>
      </c>
      <c r="I13" s="15">
        <f t="shared" si="2"/>
        <v>251477</v>
      </c>
      <c r="J13" s="15">
        <f t="shared" si="2"/>
        <v>185091</v>
      </c>
      <c r="K13" s="15">
        <f t="shared" si="2"/>
        <v>315370</v>
      </c>
      <c r="L13" s="15">
        <f t="shared" si="2"/>
        <v>242453</v>
      </c>
      <c r="M13" s="15">
        <f t="shared" si="2"/>
        <v>117175</v>
      </c>
      <c r="N13" s="15">
        <f t="shared" si="2"/>
        <v>74824</v>
      </c>
      <c r="O13" s="11">
        <f>SUM(B13:N13)</f>
        <v>2572105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1.212771881352882</v>
      </c>
      <c r="C18" s="19">
        <v>1.258583624292052</v>
      </c>
      <c r="D18" s="19">
        <v>1.32638860608464</v>
      </c>
      <c r="E18" s="19">
        <v>0.858683481154799</v>
      </c>
      <c r="F18" s="19">
        <v>1.404854703099484</v>
      </c>
      <c r="G18" s="19">
        <v>1.441619541813256</v>
      </c>
      <c r="H18" s="19">
        <v>1.664633302564449</v>
      </c>
      <c r="I18" s="19">
        <v>1.141101182566248</v>
      </c>
      <c r="J18" s="19">
        <v>1.379058899341394</v>
      </c>
      <c r="K18" s="19">
        <v>1.136766186675739</v>
      </c>
      <c r="L18" s="19">
        <v>1.208161735863252</v>
      </c>
      <c r="M18" s="19">
        <v>1.218310871074593</v>
      </c>
      <c r="N18" s="19">
        <v>1.10206567416245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1485975.39</v>
      </c>
      <c r="C20" s="24">
        <f t="shared" si="3"/>
        <v>1085337.19</v>
      </c>
      <c r="D20" s="24">
        <f t="shared" si="3"/>
        <v>942230.5199999999</v>
      </c>
      <c r="E20" s="24">
        <f t="shared" si="3"/>
        <v>281882.44</v>
      </c>
      <c r="F20" s="24">
        <f t="shared" si="3"/>
        <v>992220.1200000001</v>
      </c>
      <c r="G20" s="24">
        <f t="shared" si="3"/>
        <v>1431926.0799999998</v>
      </c>
      <c r="H20" s="24">
        <f t="shared" si="3"/>
        <v>247610.11000000002</v>
      </c>
      <c r="I20" s="24">
        <f t="shared" si="3"/>
        <v>1107925.6700000002</v>
      </c>
      <c r="J20" s="24">
        <f t="shared" si="3"/>
        <v>955872.1199999998</v>
      </c>
      <c r="K20" s="24">
        <f t="shared" si="3"/>
        <v>1240191.87</v>
      </c>
      <c r="L20" s="24">
        <f t="shared" si="3"/>
        <v>1157866.3199999998</v>
      </c>
      <c r="M20" s="24">
        <f t="shared" si="3"/>
        <v>650269.2599999999</v>
      </c>
      <c r="N20" s="24">
        <f t="shared" si="3"/>
        <v>336315.5999999999</v>
      </c>
      <c r="O20" s="24">
        <f>O21+O22+O23+O24+O25+O26+O27+O28+O29</f>
        <v>11915622.69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1108047.6</v>
      </c>
      <c r="C21" s="28">
        <f t="shared" si="4"/>
        <v>797683.09</v>
      </c>
      <c r="D21" s="28">
        <f t="shared" si="4"/>
        <v>658515.51</v>
      </c>
      <c r="E21" s="28">
        <f t="shared" si="4"/>
        <v>300436.07</v>
      </c>
      <c r="F21" s="28">
        <f t="shared" si="4"/>
        <v>661296.52</v>
      </c>
      <c r="G21" s="28">
        <f t="shared" si="4"/>
        <v>914810.29</v>
      </c>
      <c r="H21" s="28">
        <f t="shared" si="4"/>
        <v>139680.13</v>
      </c>
      <c r="I21" s="28">
        <f t="shared" si="4"/>
        <v>883876.65</v>
      </c>
      <c r="J21" s="28">
        <f t="shared" si="4"/>
        <v>643041.69</v>
      </c>
      <c r="K21" s="28">
        <f t="shared" si="4"/>
        <v>992146.05</v>
      </c>
      <c r="L21" s="28">
        <f t="shared" si="4"/>
        <v>869074.37</v>
      </c>
      <c r="M21" s="28">
        <f t="shared" si="4"/>
        <v>483249.53</v>
      </c>
      <c r="N21" s="28">
        <f t="shared" si="4"/>
        <v>278948.3</v>
      </c>
      <c r="O21" s="28">
        <f aca="true" t="shared" si="5" ref="O21:O29">SUM(B21:N21)</f>
        <v>8730805.8</v>
      </c>
    </row>
    <row r="22" spans="1:23" ht="18.75" customHeight="1">
      <c r="A22" s="26" t="s">
        <v>33</v>
      </c>
      <c r="B22" s="28">
        <f>IF(B18&lt;&gt;0,ROUND((B18-1)*B21,2),0)</f>
        <v>235761.37</v>
      </c>
      <c r="C22" s="28">
        <f aca="true" t="shared" si="6" ref="C22:N22">IF(C18&lt;&gt;0,ROUND((C18-1)*C21,2),0)</f>
        <v>206267.78</v>
      </c>
      <c r="D22" s="28">
        <f t="shared" si="6"/>
        <v>214931.96</v>
      </c>
      <c r="E22" s="28">
        <f t="shared" si="6"/>
        <v>-42456.58</v>
      </c>
      <c r="F22" s="28">
        <f t="shared" si="6"/>
        <v>267729.01</v>
      </c>
      <c r="G22" s="28">
        <f t="shared" si="6"/>
        <v>403998.1</v>
      </c>
      <c r="H22" s="28">
        <f t="shared" si="6"/>
        <v>92836.07</v>
      </c>
      <c r="I22" s="28">
        <f t="shared" si="6"/>
        <v>124716.04</v>
      </c>
      <c r="J22" s="28">
        <f t="shared" si="6"/>
        <v>243750.68</v>
      </c>
      <c r="K22" s="28">
        <f t="shared" si="6"/>
        <v>135692.03</v>
      </c>
      <c r="L22" s="28">
        <f t="shared" si="6"/>
        <v>180908.03</v>
      </c>
      <c r="M22" s="28">
        <f t="shared" si="6"/>
        <v>105498.63</v>
      </c>
      <c r="N22" s="28">
        <f t="shared" si="6"/>
        <v>28471.05</v>
      </c>
      <c r="O22" s="28">
        <f t="shared" si="5"/>
        <v>2198104.17</v>
      </c>
      <c r="W22" s="51"/>
    </row>
    <row r="23" spans="1:15" ht="18.75" customHeight="1">
      <c r="A23" s="26" t="s">
        <v>34</v>
      </c>
      <c r="B23" s="28">
        <v>76311.15</v>
      </c>
      <c r="C23" s="28">
        <v>51860.34</v>
      </c>
      <c r="D23" s="28">
        <v>35821.94</v>
      </c>
      <c r="E23" s="28">
        <v>12722.09</v>
      </c>
      <c r="F23" s="28">
        <v>40921.4</v>
      </c>
      <c r="G23" s="28">
        <v>67180.14</v>
      </c>
      <c r="H23" s="28">
        <v>6715.17</v>
      </c>
      <c r="I23" s="28">
        <v>52746.99</v>
      </c>
      <c r="J23" s="28">
        <v>45478.23</v>
      </c>
      <c r="K23" s="28">
        <v>67522.34</v>
      </c>
      <c r="L23" s="28">
        <v>63429.47</v>
      </c>
      <c r="M23" s="28">
        <v>29615.39</v>
      </c>
      <c r="N23" s="28">
        <v>17906.66</v>
      </c>
      <c r="O23" s="28">
        <f t="shared" si="5"/>
        <v>568231.3099999999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1217.19</v>
      </c>
      <c r="C26" s="28">
        <v>905.68</v>
      </c>
      <c r="D26" s="28">
        <v>778.77</v>
      </c>
      <c r="E26" s="28">
        <v>233.63</v>
      </c>
      <c r="F26" s="28">
        <v>824.92</v>
      </c>
      <c r="G26" s="28">
        <v>1185.46</v>
      </c>
      <c r="H26" s="28">
        <v>204.79</v>
      </c>
      <c r="I26" s="28">
        <v>911.45</v>
      </c>
      <c r="J26" s="28">
        <v>793.19</v>
      </c>
      <c r="K26" s="28">
        <v>1023.94</v>
      </c>
      <c r="L26" s="28">
        <v>954.72</v>
      </c>
      <c r="M26" s="28">
        <v>530.72</v>
      </c>
      <c r="N26" s="28">
        <v>279.77</v>
      </c>
      <c r="O26" s="28">
        <f t="shared" si="5"/>
        <v>9844.23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899.53</v>
      </c>
      <c r="L27" s="28">
        <v>798.52</v>
      </c>
      <c r="M27" s="28">
        <v>451.94</v>
      </c>
      <c r="N27" s="28">
        <v>236.81</v>
      </c>
      <c r="O27" s="28">
        <f t="shared" si="5"/>
        <v>8367.61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-70119.55</v>
      </c>
      <c r="C31" s="28">
        <f aca="true" t="shared" si="7" ref="C31:O31">+C32+C34+C47+C48+C49+C54-C55</f>
        <v>-59402.57</v>
      </c>
      <c r="D31" s="28">
        <f t="shared" si="7"/>
        <v>-39416.060000000005</v>
      </c>
      <c r="E31" s="28">
        <f t="shared" si="7"/>
        <v>-10495.14</v>
      </c>
      <c r="F31" s="28">
        <f t="shared" si="7"/>
        <v>-48664.2</v>
      </c>
      <c r="G31" s="28">
        <f t="shared" si="7"/>
        <v>-53412.33</v>
      </c>
      <c r="H31" s="28">
        <f t="shared" si="7"/>
        <v>-9459.15</v>
      </c>
      <c r="I31" s="28">
        <f t="shared" si="7"/>
        <v>-73532.23999999999</v>
      </c>
      <c r="J31" s="28">
        <f t="shared" si="7"/>
        <v>-45374.66</v>
      </c>
      <c r="K31" s="28">
        <f t="shared" si="7"/>
        <v>-41170.96</v>
      </c>
      <c r="L31" s="28">
        <f t="shared" si="7"/>
        <v>-32382.03</v>
      </c>
      <c r="M31" s="28">
        <f t="shared" si="7"/>
        <v>-24643.13</v>
      </c>
      <c r="N31" s="28">
        <f t="shared" si="7"/>
        <v>-20084.14</v>
      </c>
      <c r="O31" s="28">
        <f t="shared" si="7"/>
        <v>-528156.1599999999</v>
      </c>
    </row>
    <row r="32" spans="1:15" ht="18.75" customHeight="1">
      <c r="A32" s="26" t="s">
        <v>38</v>
      </c>
      <c r="B32" s="29">
        <f>+B33</f>
        <v>-53345.6</v>
      </c>
      <c r="C32" s="29">
        <f>+C33</f>
        <v>-54221.2</v>
      </c>
      <c r="D32" s="29">
        <f aca="true" t="shared" si="8" ref="D32:O32">+D33</f>
        <v>-34702.8</v>
      </c>
      <c r="E32" s="29">
        <f t="shared" si="8"/>
        <v>-9196</v>
      </c>
      <c r="F32" s="29">
        <f t="shared" si="8"/>
        <v>-29194</v>
      </c>
      <c r="G32" s="29">
        <f t="shared" si="8"/>
        <v>-45302.4</v>
      </c>
      <c r="H32" s="29">
        <f t="shared" si="8"/>
        <v>-8320.4</v>
      </c>
      <c r="I32" s="29">
        <f t="shared" si="8"/>
        <v>-68094.4</v>
      </c>
      <c r="J32" s="29">
        <f t="shared" si="8"/>
        <v>-40620.8</v>
      </c>
      <c r="K32" s="29">
        <f t="shared" si="8"/>
        <v>-35477.2</v>
      </c>
      <c r="L32" s="29">
        <f t="shared" si="8"/>
        <v>-27073.2</v>
      </c>
      <c r="M32" s="29">
        <f t="shared" si="8"/>
        <v>-21692</v>
      </c>
      <c r="N32" s="29">
        <f t="shared" si="8"/>
        <v>-17142.4</v>
      </c>
      <c r="O32" s="29">
        <f t="shared" si="8"/>
        <v>-444382.39999999997</v>
      </c>
    </row>
    <row r="33" spans="1:26" ht="18.75" customHeight="1">
      <c r="A33" s="27" t="s">
        <v>39</v>
      </c>
      <c r="B33" s="16">
        <f>ROUND((-B9)*$G$3,2)</f>
        <v>-53345.6</v>
      </c>
      <c r="C33" s="16">
        <f aca="true" t="shared" si="9" ref="C33:N33">ROUND((-C9)*$G$3,2)</f>
        <v>-54221.2</v>
      </c>
      <c r="D33" s="16">
        <f t="shared" si="9"/>
        <v>-34702.8</v>
      </c>
      <c r="E33" s="16">
        <f t="shared" si="9"/>
        <v>-9196</v>
      </c>
      <c r="F33" s="16">
        <f t="shared" si="9"/>
        <v>-29194</v>
      </c>
      <c r="G33" s="16">
        <f t="shared" si="9"/>
        <v>-45302.4</v>
      </c>
      <c r="H33" s="16">
        <f t="shared" si="9"/>
        <v>-8320.4</v>
      </c>
      <c r="I33" s="16">
        <f t="shared" si="9"/>
        <v>-68094.4</v>
      </c>
      <c r="J33" s="16">
        <f t="shared" si="9"/>
        <v>-40620.8</v>
      </c>
      <c r="K33" s="16">
        <f t="shared" si="9"/>
        <v>-35477.2</v>
      </c>
      <c r="L33" s="16">
        <f t="shared" si="9"/>
        <v>-27073.2</v>
      </c>
      <c r="M33" s="16">
        <f t="shared" si="9"/>
        <v>-21692</v>
      </c>
      <c r="N33" s="16">
        <f t="shared" si="9"/>
        <v>-17142.4</v>
      </c>
      <c r="O33" s="30">
        <f aca="true" t="shared" si="10" ref="O33:O55">SUM(B33:N33)</f>
        <v>-444382.39999999997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-16773.95</v>
      </c>
      <c r="C34" s="29">
        <f aca="true" t="shared" si="11" ref="C34:O34">SUM(C35:C45)</f>
        <v>-5181.37</v>
      </c>
      <c r="D34" s="29">
        <f t="shared" si="11"/>
        <v>-4713.26</v>
      </c>
      <c r="E34" s="29">
        <f t="shared" si="11"/>
        <v>-1299.14</v>
      </c>
      <c r="F34" s="29">
        <f t="shared" si="11"/>
        <v>-19470.2</v>
      </c>
      <c r="G34" s="29">
        <f t="shared" si="11"/>
        <v>-8109.93</v>
      </c>
      <c r="H34" s="29">
        <f t="shared" si="11"/>
        <v>-1138.75</v>
      </c>
      <c r="I34" s="29">
        <f t="shared" si="11"/>
        <v>-5437.84</v>
      </c>
      <c r="J34" s="29">
        <f t="shared" si="11"/>
        <v>-4753.86</v>
      </c>
      <c r="K34" s="29">
        <f t="shared" si="11"/>
        <v>-5693.76</v>
      </c>
      <c r="L34" s="29">
        <f t="shared" si="11"/>
        <v>-5308.83</v>
      </c>
      <c r="M34" s="29">
        <f t="shared" si="11"/>
        <v>-2951.13</v>
      </c>
      <c r="N34" s="29">
        <f t="shared" si="11"/>
        <v>-2941.74</v>
      </c>
      <c r="O34" s="29">
        <f t="shared" si="11"/>
        <v>-83773.76000000001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-14355.12</v>
      </c>
      <c r="G35" s="31">
        <v>-1188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-1386</v>
      </c>
      <c r="O35" s="31">
        <f t="shared" si="10"/>
        <v>-16929.120000000003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-10005.6</v>
      </c>
      <c r="C39" s="31">
        <v>-145.2</v>
      </c>
      <c r="D39" s="31">
        <v>-382.8</v>
      </c>
      <c r="E39" s="31">
        <v>0</v>
      </c>
      <c r="F39" s="31">
        <v>-528</v>
      </c>
      <c r="G39" s="31">
        <v>-330</v>
      </c>
      <c r="H39" s="31">
        <v>0</v>
      </c>
      <c r="I39" s="31">
        <v>-369.6</v>
      </c>
      <c r="J39" s="31">
        <v>-343.2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-12104.400000000001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-6768.35</v>
      </c>
      <c r="C43" s="31">
        <v>-5036.17</v>
      </c>
      <c r="D43" s="31">
        <v>-4330.46</v>
      </c>
      <c r="E43" s="31">
        <v>-1299.14</v>
      </c>
      <c r="F43" s="31">
        <v>-4587.08</v>
      </c>
      <c r="G43" s="31">
        <v>-6591.93</v>
      </c>
      <c r="H43" s="31">
        <v>-1138.75</v>
      </c>
      <c r="I43" s="31">
        <v>-5068.24</v>
      </c>
      <c r="J43" s="31">
        <v>-4410.66</v>
      </c>
      <c r="K43" s="31">
        <v>-5693.76</v>
      </c>
      <c r="L43" s="31">
        <v>-5308.83</v>
      </c>
      <c r="M43" s="31">
        <v>-2951.13</v>
      </c>
      <c r="N43" s="31">
        <v>-1555.74</v>
      </c>
      <c r="O43" s="31">
        <f>SUM(B43:N43)</f>
        <v>-54740.24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1415855.8399999999</v>
      </c>
      <c r="C53" s="34">
        <f aca="true" t="shared" si="13" ref="C53:N53">+C20+C31</f>
        <v>1025934.62</v>
      </c>
      <c r="D53" s="34">
        <f t="shared" si="13"/>
        <v>902814.4599999998</v>
      </c>
      <c r="E53" s="34">
        <f t="shared" si="13"/>
        <v>271387.3</v>
      </c>
      <c r="F53" s="34">
        <f t="shared" si="13"/>
        <v>943555.9200000002</v>
      </c>
      <c r="G53" s="34">
        <f t="shared" si="13"/>
        <v>1378513.7499999998</v>
      </c>
      <c r="H53" s="34">
        <f t="shared" si="13"/>
        <v>238150.96000000002</v>
      </c>
      <c r="I53" s="34">
        <f t="shared" si="13"/>
        <v>1034393.4300000002</v>
      </c>
      <c r="J53" s="34">
        <f t="shared" si="13"/>
        <v>910497.4599999997</v>
      </c>
      <c r="K53" s="34">
        <f t="shared" si="13"/>
        <v>1199020.9100000001</v>
      </c>
      <c r="L53" s="34">
        <f t="shared" si="13"/>
        <v>1125484.2899999998</v>
      </c>
      <c r="M53" s="34">
        <f t="shared" si="13"/>
        <v>625626.1299999999</v>
      </c>
      <c r="N53" s="34">
        <f t="shared" si="13"/>
        <v>316231.4599999999</v>
      </c>
      <c r="O53" s="34">
        <f>SUM(B53:N53)</f>
        <v>11387466.529999996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1415855.85</v>
      </c>
      <c r="C59" s="42">
        <f t="shared" si="14"/>
        <v>1025934.63</v>
      </c>
      <c r="D59" s="42">
        <f t="shared" si="14"/>
        <v>902814.46</v>
      </c>
      <c r="E59" s="42">
        <f t="shared" si="14"/>
        <v>271387.3</v>
      </c>
      <c r="F59" s="42">
        <f t="shared" si="14"/>
        <v>943555.92</v>
      </c>
      <c r="G59" s="42">
        <f t="shared" si="14"/>
        <v>1378513.76</v>
      </c>
      <c r="H59" s="42">
        <f t="shared" si="14"/>
        <v>238150.95</v>
      </c>
      <c r="I59" s="42">
        <f t="shared" si="14"/>
        <v>1034393.43</v>
      </c>
      <c r="J59" s="42">
        <f t="shared" si="14"/>
        <v>910497.45</v>
      </c>
      <c r="K59" s="42">
        <f t="shared" si="14"/>
        <v>1199020.91</v>
      </c>
      <c r="L59" s="42">
        <f t="shared" si="14"/>
        <v>1125484.29</v>
      </c>
      <c r="M59" s="42">
        <f t="shared" si="14"/>
        <v>625626.13</v>
      </c>
      <c r="N59" s="42">
        <f t="shared" si="14"/>
        <v>316231.46</v>
      </c>
      <c r="O59" s="34">
        <f t="shared" si="14"/>
        <v>11387466.540000001</v>
      </c>
      <c r="Q59"/>
    </row>
    <row r="60" spans="1:18" ht="18.75" customHeight="1">
      <c r="A60" s="26" t="s">
        <v>54</v>
      </c>
      <c r="B60" s="42">
        <v>1164885.36</v>
      </c>
      <c r="C60" s="42">
        <v>745291.25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1910176.61</v>
      </c>
      <c r="P60"/>
      <c r="Q60"/>
      <c r="R60" s="41"/>
    </row>
    <row r="61" spans="1:16" ht="18.75" customHeight="1">
      <c r="A61" s="26" t="s">
        <v>55</v>
      </c>
      <c r="B61" s="42">
        <v>250970.49</v>
      </c>
      <c r="C61" s="42">
        <v>280643.38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531613.87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902814.46</v>
      </c>
      <c r="E62" s="43">
        <v>0</v>
      </c>
      <c r="F62" s="43">
        <v>0</v>
      </c>
      <c r="G62" s="43">
        <v>0</v>
      </c>
      <c r="H62" s="42">
        <v>238150.95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1140965.41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271387.3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271387.3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943555.92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943555.92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1378513.76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1378513.76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1034393.43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1034393.43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910497.45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910497.45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1199020.91</v>
      </c>
      <c r="L68" s="29">
        <v>1125484.29</v>
      </c>
      <c r="M68" s="43">
        <v>0</v>
      </c>
      <c r="N68" s="43">
        <v>0</v>
      </c>
      <c r="O68" s="34">
        <f t="shared" si="15"/>
        <v>2324505.2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625626.13</v>
      </c>
      <c r="N69" s="43">
        <v>0</v>
      </c>
      <c r="O69" s="34">
        <f t="shared" si="15"/>
        <v>625626.13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316231.46</v>
      </c>
      <c r="O70" s="46">
        <f t="shared" si="15"/>
        <v>316231.46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2023-03-02T19:02:13Z</dcterms:modified>
  <cp:category/>
  <cp:version/>
  <cp:contentType/>
  <cp:contentStatus/>
</cp:coreProperties>
</file>