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<sst xmlns="http://schemas.openxmlformats.org/spreadsheetml/2006/main" count="88" uniqueCount="85">
  <si>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</si>
  <si>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</si>
  <si>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</si>
  <si>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</si>
  <si>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</si>
  <si>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</si>
  <si>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</si>
  <si>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</si>
  <si>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</si>
  <si>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</si>
  <si>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</si>
  <si>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</si>
  <si>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</si>
  <si>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</si>
  <si>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</si>
  <si>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</si>
  <si>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</si>
  <si>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</si>
  <si>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</si>
  <si>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</si>
  <si>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</si>
  <si>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</si>
  <si>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</si>
  <si>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</si>
  <si>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</si>
  <si>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</si>
  <si>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</si>
  <si>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</si>
  <si>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</si>
  <si>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</si>
  <si>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</si>
  <si>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</si>
  <si>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</si>
  <si>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</si>
  <si>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</si>
  <si>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</si>
  <si>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</si>
  <si>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</si>
  <si>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</si>
  <si>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</si>
  <si>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</si>
  <si>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</si>
  <si>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</si>
  <si>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</si>
  <si>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</si>
  <si>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</si>
  <si>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</si>
  <si>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</si>
  <si>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</si>
  <si>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</si>
  <si>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</si>
  <si>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</si>
  <si>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</si>
  <si>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</si>
  <si>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</si>
  <si>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</si>
  <si>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</si>
  <si>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</si>
  <si>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</si>
  <si>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</si>
  <si>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</si>
  <si>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</si>
  <si>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</si>
  <si>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</si>
  <si>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</si>
  <si>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</si>
  <si>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</si>
  <si>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</si>
  <si>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</si>
  <si>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</si>
  <si>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</si>
  <si>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</si>
  <si>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</si>
  <si>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</si>
  <si>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</si>
  <si>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</si>
  <si>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</si>
  <si>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</si>
  <si>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</si>
  <si>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</si>
  <si>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</si>
  <si>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</si>
  <si>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</si>
  <si>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</si>
  <si>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23/02/23 - VENCIMENTO 02/03/23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</si>
</sst>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379047</v>
      </c>
      <c r="C7" s="9">
        <f t="shared" si="0"/>
        <v>261305</v>
      </c>
      <c r="D7" s="9">
        <f t="shared" si="0"/>
        <v>235444</v>
      </c>
      <c r="E7" s="9">
        <f t="shared" si="0"/>
        <v>64607</v>
      </c>
      <c r="F7" s="9">
        <f t="shared" si="0"/>
        <v>220034</v>
      </c>
      <c r="G7" s="9">
        <f t="shared" si="0"/>
        <v>355221</v>
      </c>
      <c r="H7" s="9">
        <f t="shared" si="0"/>
        <v>40256</v>
      </c>
      <c r="I7" s="9">
        <f t="shared" si="0"/>
        <v>287027</v>
      </c>
      <c r="J7" s="9">
        <f t="shared" si="0"/>
        <v>207840</v>
      </c>
      <c r="K7" s="9">
        <f t="shared" si="0"/>
        <v>350665</v>
      </c>
      <c r="L7" s="9">
        <f t="shared" si="0"/>
        <v>265860</v>
      </c>
      <c r="M7" s="9">
        <f t="shared" si="0"/>
        <v>126601</v>
      </c>
      <c r="N7" s="9">
        <f t="shared" si="0"/>
        <v>80951</v>
      </c>
      <c r="O7" s="9">
        <f t="shared" si="0"/>
        <v>2874858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11649</v>
      </c>
      <c r="C8" s="11">
        <f t="shared" si="1"/>
        <v>11746</v>
      </c>
      <c r="D8" s="11">
        <f t="shared" si="1"/>
        <v>7197</v>
      </c>
      <c r="E8" s="11">
        <f t="shared" si="1"/>
        <v>1922</v>
      </c>
      <c r="F8" s="11">
        <f t="shared" si="1"/>
        <v>6345</v>
      </c>
      <c r="G8" s="11">
        <f t="shared" si="1"/>
        <v>9629</v>
      </c>
      <c r="H8" s="11">
        <f t="shared" si="1"/>
        <v>1806</v>
      </c>
      <c r="I8" s="11">
        <f t="shared" si="1"/>
        <v>14619</v>
      </c>
      <c r="J8" s="11">
        <f t="shared" si="1"/>
        <v>8977</v>
      </c>
      <c r="K8" s="11">
        <f t="shared" si="1"/>
        <v>7851</v>
      </c>
      <c r="L8" s="11">
        <f t="shared" si="1"/>
        <v>6017</v>
      </c>
      <c r="M8" s="11">
        <f t="shared" si="1"/>
        <v>4725</v>
      </c>
      <c r="N8" s="11">
        <f t="shared" si="1"/>
        <v>3670</v>
      </c>
      <c r="O8" s="11">
        <f t="shared" si="1"/>
        <v>96153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11649</v>
      </c>
      <c r="C9" s="11">
        <v>11746</v>
      </c>
      <c r="D9" s="11">
        <v>7197</v>
      </c>
      <c r="E9" s="11">
        <v>1922</v>
      </c>
      <c r="F9" s="11">
        <v>6345</v>
      </c>
      <c r="G9" s="11">
        <v>9629</v>
      </c>
      <c r="H9" s="11">
        <v>1806</v>
      </c>
      <c r="I9" s="11">
        <v>14619</v>
      </c>
      <c r="J9" s="11">
        <v>8977</v>
      </c>
      <c r="K9" s="11">
        <v>7838</v>
      </c>
      <c r="L9" s="11">
        <v>6017</v>
      </c>
      <c r="M9" s="11">
        <v>4723</v>
      </c>
      <c r="N9" s="11">
        <v>3658</v>
      </c>
      <c r="O9" s="11">
        <f>SUM(B9:N9)</f>
        <v>96126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2</v>
      </c>
      <c r="N10" s="13">
        <v>12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367398</v>
      </c>
      <c r="C11" s="13">
        <v>249559</v>
      </c>
      <c r="D11" s="13">
        <v>228247</v>
      </c>
      <c r="E11" s="13">
        <v>62685</v>
      </c>
      <c r="F11" s="13">
        <v>213689</v>
      </c>
      <c r="G11" s="13">
        <v>345592</v>
      </c>
      <c r="H11" s="13">
        <v>38450</v>
      </c>
      <c r="I11" s="13">
        <v>272408</v>
      </c>
      <c r="J11" s="13">
        <v>198863</v>
      </c>
      <c r="K11" s="13">
        <v>342814</v>
      </c>
      <c r="L11" s="13">
        <v>259843</v>
      </c>
      <c r="M11" s="13">
        <v>121876</v>
      </c>
      <c r="N11" s="13">
        <v>77281</v>
      </c>
      <c r="O11" s="11">
        <f>SUM(B11:N11)</f>
        <v>2778705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25422</v>
      </c>
      <c r="C12" s="13">
        <v>21818</v>
      </c>
      <c r="D12" s="13">
        <v>16171</v>
      </c>
      <c r="E12" s="13">
        <v>6426</v>
      </c>
      <c r="F12" s="13">
        <v>18376</v>
      </c>
      <c r="G12" s="13">
        <v>32438</v>
      </c>
      <c r="H12" s="13">
        <v>3858</v>
      </c>
      <c r="I12" s="13">
        <v>25343</v>
      </c>
      <c r="J12" s="13">
        <v>16161</v>
      </c>
      <c r="K12" s="13">
        <v>22213</v>
      </c>
      <c r="L12" s="13">
        <v>17283</v>
      </c>
      <c r="M12" s="13">
        <v>6071</v>
      </c>
      <c r="N12" s="13">
        <v>3217</v>
      </c>
      <c r="O12" s="11">
        <f>SUM(B12:N12)</f>
        <v>214797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341976</v>
      </c>
      <c r="C13" s="15">
        <f t="shared" si="2"/>
        <v>227741</v>
      </c>
      <c r="D13" s="15">
        <f t="shared" si="2"/>
        <v>212076</v>
      </c>
      <c r="E13" s="15">
        <f t="shared" si="2"/>
        <v>56259</v>
      </c>
      <c r="F13" s="15">
        <f t="shared" si="2"/>
        <v>195313</v>
      </c>
      <c r="G13" s="15">
        <f t="shared" si="2"/>
        <v>313154</v>
      </c>
      <c r="H13" s="15">
        <f t="shared" si="2"/>
        <v>34592</v>
      </c>
      <c r="I13" s="15">
        <f t="shared" si="2"/>
        <v>247065</v>
      </c>
      <c r="J13" s="15">
        <f t="shared" si="2"/>
        <v>182702</v>
      </c>
      <c r="K13" s="15">
        <f t="shared" si="2"/>
        <v>320601</v>
      </c>
      <c r="L13" s="15">
        <f t="shared" si="2"/>
        <v>242560</v>
      </c>
      <c r="M13" s="15">
        <f t="shared" si="2"/>
        <v>115805</v>
      </c>
      <c r="N13" s="15">
        <f t="shared" si="2"/>
        <v>74064</v>
      </c>
      <c r="O13" s="11">
        <f>SUM(B13:N13)</f>
        <v>2563908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1.22327822154599</v>
      </c>
      <c r="C18" s="19">
        <v>1.302058229225317</v>
      </c>
      <c r="D18" s="19">
        <v>1.385867735097103</v>
      </c>
      <c r="E18" s="19">
        <v>0.891660236914719</v>
      </c>
      <c r="F18" s="19">
        <v>1.389496471370791</v>
      </c>
      <c r="G18" s="19">
        <v>1.493819832649267</v>
      </c>
      <c r="H18" s="19">
        <v>1.733221688636591</v>
      </c>
      <c r="I18" s="19">
        <v>1.184258771048286</v>
      </c>
      <c r="J18" s="19">
        <v>1.430533100351595</v>
      </c>
      <c r="K18" s="19">
        <v>1.165659899151356</v>
      </c>
      <c r="L18" s="19">
        <v>1.23705712210845</v>
      </c>
      <c r="M18" s="19">
        <v>1.256224152612412</v>
      </c>
      <c r="N18" s="19">
        <v>1.135354166559041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1503281.39</v>
      </c>
      <c r="C20" s="24">
        <f t="shared" si="3"/>
        <v>1113751.46</v>
      </c>
      <c r="D20" s="24">
        <f t="shared" si="3"/>
        <v>936052.8299999998</v>
      </c>
      <c r="E20" s="24">
        <f t="shared" si="3"/>
        <v>285727.74999999994</v>
      </c>
      <c r="F20" s="24">
        <f t="shared" si="3"/>
        <v>1006586.66</v>
      </c>
      <c r="G20" s="24">
        <f t="shared" si="3"/>
        <v>1459386.6300000001</v>
      </c>
      <c r="H20" s="24">
        <f t="shared" si="3"/>
        <v>253148.2</v>
      </c>
      <c r="I20" s="24">
        <f t="shared" si="3"/>
        <v>1122869.49</v>
      </c>
      <c r="J20" s="24">
        <f t="shared" si="3"/>
        <v>969106.59</v>
      </c>
      <c r="K20" s="24">
        <f t="shared" si="3"/>
        <v>1283800.67</v>
      </c>
      <c r="L20" s="24">
        <f t="shared" si="3"/>
        <v>1180265.58</v>
      </c>
      <c r="M20" s="24">
        <f t="shared" si="3"/>
        <v>659581.4899999999</v>
      </c>
      <c r="N20" s="24">
        <f t="shared" si="3"/>
        <v>341636.11999999994</v>
      </c>
      <c r="O20" s="24">
        <f>O21+O22+O23+O24+O25+O26+O27+O28+O29</f>
        <v>12115194.859999998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1113033.61</v>
      </c>
      <c r="C21" s="28">
        <f t="shared" si="4"/>
        <v>792668.72</v>
      </c>
      <c r="D21" s="28">
        <f t="shared" si="4"/>
        <v>626375.22</v>
      </c>
      <c r="E21" s="28">
        <f t="shared" si="4"/>
        <v>293632.35</v>
      </c>
      <c r="F21" s="28">
        <f t="shared" si="4"/>
        <v>678496.84</v>
      </c>
      <c r="G21" s="28">
        <f t="shared" si="4"/>
        <v>901266.72</v>
      </c>
      <c r="H21" s="28">
        <f t="shared" si="4"/>
        <v>137132.06</v>
      </c>
      <c r="I21" s="28">
        <f t="shared" si="4"/>
        <v>864554.03</v>
      </c>
      <c r="J21" s="28">
        <f t="shared" si="4"/>
        <v>629672.06</v>
      </c>
      <c r="K21" s="28">
        <f t="shared" si="4"/>
        <v>1004199.36</v>
      </c>
      <c r="L21" s="28">
        <f t="shared" si="4"/>
        <v>866889.7</v>
      </c>
      <c r="M21" s="28">
        <f t="shared" si="4"/>
        <v>476348.92</v>
      </c>
      <c r="N21" s="28">
        <f t="shared" si="4"/>
        <v>275128.16</v>
      </c>
      <c r="O21" s="28">
        <f aca="true" t="shared" si="5" ref="O21:O29">SUM(B21:N21)</f>
        <v>8659397.75</v>
      </c>
    </row>
    <row r="22" spans="1:23" ht="18.75" customHeight="1">
      <c r="A22" s="26" t="s">
        <v>33</v>
      </c>
      <c r="B22" s="28">
        <f>IF(B18&lt;&gt;0,ROUND((B18-1)*B21,2),0)</f>
        <v>248516.16</v>
      </c>
      <c r="C22" s="28">
        <f aca="true" t="shared" si="6" ref="C22:N22">IF(C18&lt;&gt;0,ROUND((C18-1)*C21,2),0)</f>
        <v>239432.11</v>
      </c>
      <c r="D22" s="28">
        <f t="shared" si="6"/>
        <v>241697.99</v>
      </c>
      <c r="E22" s="28">
        <f t="shared" si="6"/>
        <v>-31812.06</v>
      </c>
      <c r="F22" s="28">
        <f t="shared" si="6"/>
        <v>264272.13</v>
      </c>
      <c r="G22" s="28">
        <f t="shared" si="6"/>
        <v>445063.38</v>
      </c>
      <c r="H22" s="28">
        <f t="shared" si="6"/>
        <v>100548.2</v>
      </c>
      <c r="I22" s="28">
        <f t="shared" si="6"/>
        <v>159301.66</v>
      </c>
      <c r="J22" s="28">
        <f t="shared" si="6"/>
        <v>271094.66</v>
      </c>
      <c r="K22" s="28">
        <f t="shared" si="6"/>
        <v>166355.56</v>
      </c>
      <c r="L22" s="28">
        <f t="shared" si="6"/>
        <v>205502.38</v>
      </c>
      <c r="M22" s="28">
        <f t="shared" si="6"/>
        <v>122052.1</v>
      </c>
      <c r="N22" s="28">
        <f t="shared" si="6"/>
        <v>37239.74</v>
      </c>
      <c r="O22" s="28">
        <f t="shared" si="5"/>
        <v>2469264.01</v>
      </c>
      <c r="W22" s="51"/>
    </row>
    <row r="23" spans="1:15" ht="18.75" customHeight="1">
      <c r="A23" s="26" t="s">
        <v>34</v>
      </c>
      <c r="B23" s="28">
        <v>75885</v>
      </c>
      <c r="C23" s="28">
        <v>52118.88</v>
      </c>
      <c r="D23" s="28">
        <v>35038.7</v>
      </c>
      <c r="E23" s="28">
        <v>12729.48</v>
      </c>
      <c r="F23" s="28">
        <v>41550.27</v>
      </c>
      <c r="G23" s="28">
        <v>67116.09</v>
      </c>
      <c r="H23" s="28">
        <v>7089.2</v>
      </c>
      <c r="I23" s="28">
        <v>52433.58</v>
      </c>
      <c r="J23" s="28">
        <v>44741.23</v>
      </c>
      <c r="K23" s="28">
        <v>68396.91</v>
      </c>
      <c r="L23" s="28">
        <v>63419.05</v>
      </c>
      <c r="M23" s="28">
        <v>29277.65</v>
      </c>
      <c r="N23" s="28">
        <v>18284.39</v>
      </c>
      <c r="O23" s="28">
        <f t="shared" si="5"/>
        <v>568080.43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1208.54</v>
      </c>
      <c r="C26" s="28">
        <v>911.45</v>
      </c>
      <c r="D26" s="28">
        <v>758.58</v>
      </c>
      <c r="E26" s="28">
        <v>230.75</v>
      </c>
      <c r="F26" s="28">
        <v>819.15</v>
      </c>
      <c r="G26" s="28">
        <v>1188.35</v>
      </c>
      <c r="H26" s="28">
        <v>204.79</v>
      </c>
      <c r="I26" s="28">
        <v>905.68</v>
      </c>
      <c r="J26" s="28">
        <v>790.31</v>
      </c>
      <c r="K26" s="28">
        <v>1041.25</v>
      </c>
      <c r="L26" s="28">
        <v>954.72</v>
      </c>
      <c r="M26" s="28">
        <v>527.83</v>
      </c>
      <c r="N26" s="28">
        <v>274.01</v>
      </c>
      <c r="O26" s="28">
        <f t="shared" si="5"/>
        <v>9815.41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899.61</v>
      </c>
      <c r="L27" s="28">
        <v>798.52</v>
      </c>
      <c r="M27" s="28">
        <v>451.94</v>
      </c>
      <c r="N27" s="28">
        <v>236.81</v>
      </c>
      <c r="O27" s="28">
        <f t="shared" si="5"/>
        <v>8367.69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-57975.84</v>
      </c>
      <c r="C31" s="28">
        <f aca="true" t="shared" si="7" ref="C31:O31">+C32+C34+C47+C48+C49+C54-C55</f>
        <v>-56750.64</v>
      </c>
      <c r="D31" s="28">
        <f t="shared" si="7"/>
        <v>-35884.99</v>
      </c>
      <c r="E31" s="28">
        <f t="shared" si="7"/>
        <v>-9739.9</v>
      </c>
      <c r="F31" s="28">
        <f t="shared" si="7"/>
        <v>-32473</v>
      </c>
      <c r="G31" s="28">
        <f t="shared" si="7"/>
        <v>-48975.56</v>
      </c>
      <c r="H31" s="28">
        <f t="shared" si="7"/>
        <v>-9085.15</v>
      </c>
      <c r="I31" s="28">
        <f t="shared" si="7"/>
        <v>-69359.77</v>
      </c>
      <c r="J31" s="28">
        <f t="shared" si="7"/>
        <v>-43893.420000000006</v>
      </c>
      <c r="K31" s="28">
        <f t="shared" si="7"/>
        <v>-40277.189999999995</v>
      </c>
      <c r="L31" s="28">
        <f t="shared" si="7"/>
        <v>-31783.629999999997</v>
      </c>
      <c r="M31" s="28">
        <f t="shared" si="7"/>
        <v>-23716.29</v>
      </c>
      <c r="N31" s="28">
        <f t="shared" si="7"/>
        <v>-9425.370000000003</v>
      </c>
      <c r="O31" s="28">
        <f t="shared" si="7"/>
        <v>-469340.74999999994</v>
      </c>
    </row>
    <row r="32" spans="1:15" ht="18.75" customHeight="1">
      <c r="A32" s="26" t="s">
        <v>38</v>
      </c>
      <c r="B32" s="29">
        <f>+B33</f>
        <v>-51255.6</v>
      </c>
      <c r="C32" s="29">
        <f>+C33</f>
        <v>-51682.4</v>
      </c>
      <c r="D32" s="29">
        <f aca="true" t="shared" si="8" ref="D32:O32">+D33</f>
        <v>-31666.8</v>
      </c>
      <c r="E32" s="29">
        <f t="shared" si="8"/>
        <v>-8456.8</v>
      </c>
      <c r="F32" s="29">
        <f t="shared" si="8"/>
        <v>-27918</v>
      </c>
      <c r="G32" s="29">
        <f t="shared" si="8"/>
        <v>-42367.6</v>
      </c>
      <c r="H32" s="29">
        <f t="shared" si="8"/>
        <v>-7946.4</v>
      </c>
      <c r="I32" s="29">
        <f t="shared" si="8"/>
        <v>-64323.6</v>
      </c>
      <c r="J32" s="29">
        <f t="shared" si="8"/>
        <v>-39498.8</v>
      </c>
      <c r="K32" s="29">
        <f t="shared" si="8"/>
        <v>-34487.2</v>
      </c>
      <c r="L32" s="29">
        <f t="shared" si="8"/>
        <v>-26474.8</v>
      </c>
      <c r="M32" s="29">
        <f t="shared" si="8"/>
        <v>-20781.2</v>
      </c>
      <c r="N32" s="29">
        <f t="shared" si="8"/>
        <v>-16095.2</v>
      </c>
      <c r="O32" s="29">
        <f t="shared" si="8"/>
        <v>-422954.39999999997</v>
      </c>
    </row>
    <row r="33" spans="1:26" ht="18.75" customHeight="1">
      <c r="A33" s="27" t="s">
        <v>39</v>
      </c>
      <c r="B33" s="16">
        <f>ROUND((-B9)*$G$3,2)</f>
        <v>-51255.6</v>
      </c>
      <c r="C33" s="16">
        <f aca="true" t="shared" si="9" ref="C33:N33">ROUND((-C9)*$G$3,2)</f>
        <v>-51682.4</v>
      </c>
      <c r="D33" s="16">
        <f t="shared" si="9"/>
        <v>-31666.8</v>
      </c>
      <c r="E33" s="16">
        <f t="shared" si="9"/>
        <v>-8456.8</v>
      </c>
      <c r="F33" s="16">
        <f t="shared" si="9"/>
        <v>-27918</v>
      </c>
      <c r="G33" s="16">
        <f t="shared" si="9"/>
        <v>-42367.6</v>
      </c>
      <c r="H33" s="16">
        <f t="shared" si="9"/>
        <v>-7946.4</v>
      </c>
      <c r="I33" s="16">
        <f t="shared" si="9"/>
        <v>-64323.6</v>
      </c>
      <c r="J33" s="16">
        <f t="shared" si="9"/>
        <v>-39498.8</v>
      </c>
      <c r="K33" s="16">
        <f t="shared" si="9"/>
        <v>-34487.2</v>
      </c>
      <c r="L33" s="16">
        <f t="shared" si="9"/>
        <v>-26474.8</v>
      </c>
      <c r="M33" s="16">
        <f t="shared" si="9"/>
        <v>-20781.2</v>
      </c>
      <c r="N33" s="16">
        <f t="shared" si="9"/>
        <v>-16095.2</v>
      </c>
      <c r="O33" s="30">
        <f aca="true" t="shared" si="10" ref="O33:O55">SUM(B33:N33)</f>
        <v>-422954.39999999997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-6720.24</v>
      </c>
      <c r="C34" s="29">
        <f aca="true" t="shared" si="11" ref="C34:O34">SUM(C35:C45)</f>
        <v>-5068.24</v>
      </c>
      <c r="D34" s="29">
        <f t="shared" si="11"/>
        <v>-4218.19</v>
      </c>
      <c r="E34" s="29">
        <f t="shared" si="11"/>
        <v>-1283.1</v>
      </c>
      <c r="F34" s="29">
        <f t="shared" si="11"/>
        <v>-4555</v>
      </c>
      <c r="G34" s="29">
        <f t="shared" si="11"/>
        <v>-6607.96</v>
      </c>
      <c r="H34" s="29">
        <f t="shared" si="11"/>
        <v>-1138.75</v>
      </c>
      <c r="I34" s="29">
        <f t="shared" si="11"/>
        <v>-5036.17</v>
      </c>
      <c r="J34" s="29">
        <f t="shared" si="11"/>
        <v>-4394.62</v>
      </c>
      <c r="K34" s="29">
        <f t="shared" si="11"/>
        <v>-5789.99</v>
      </c>
      <c r="L34" s="29">
        <f t="shared" si="11"/>
        <v>-5308.83</v>
      </c>
      <c r="M34" s="29">
        <f t="shared" si="11"/>
        <v>-2935.09</v>
      </c>
      <c r="N34" s="29">
        <f t="shared" si="11"/>
        <v>6669.829999999999</v>
      </c>
      <c r="O34" s="29">
        <f t="shared" si="11"/>
        <v>-46386.35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-6720.24</v>
      </c>
      <c r="C43" s="31">
        <v>-5068.24</v>
      </c>
      <c r="D43" s="31">
        <v>-4218.19</v>
      </c>
      <c r="E43" s="31">
        <v>-1283.1</v>
      </c>
      <c r="F43" s="31">
        <v>-4555</v>
      </c>
      <c r="G43" s="31">
        <v>-6607.96</v>
      </c>
      <c r="H43" s="31">
        <v>-1138.75</v>
      </c>
      <c r="I43" s="31">
        <v>-5036.17</v>
      </c>
      <c r="J43" s="31">
        <v>-4394.62</v>
      </c>
      <c r="K43" s="31">
        <v>-5789.99</v>
      </c>
      <c r="L43" s="31">
        <v>-5308.83</v>
      </c>
      <c r="M43" s="31">
        <v>-2935.09</v>
      </c>
      <c r="N43" s="31">
        <v>-1523.69</v>
      </c>
      <c r="O43" s="31">
        <f>SUM(B43:N43)</f>
        <v>-54579.869999999995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13125.98</v>
      </c>
      <c r="O44" s="31">
        <f t="shared" si="10"/>
        <v>13125.98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-4932.46</v>
      </c>
      <c r="O45" s="31">
        <f t="shared" si="10"/>
        <v>-4932.46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60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1445305.5499999998</v>
      </c>
      <c r="C53" s="34">
        <f aca="true" t="shared" si="13" ref="C53:N53">+C20+C31</f>
        <v>1057000.82</v>
      </c>
      <c r="D53" s="34">
        <f t="shared" si="13"/>
        <v>900167.8399999999</v>
      </c>
      <c r="E53" s="34">
        <f t="shared" si="13"/>
        <v>275987.8499999999</v>
      </c>
      <c r="F53" s="34">
        <f t="shared" si="13"/>
        <v>974113.66</v>
      </c>
      <c r="G53" s="34">
        <f t="shared" si="13"/>
        <v>1410411.07</v>
      </c>
      <c r="H53" s="34">
        <f t="shared" si="13"/>
        <v>244063.05000000002</v>
      </c>
      <c r="I53" s="34">
        <f t="shared" si="13"/>
        <v>1053509.72</v>
      </c>
      <c r="J53" s="34">
        <f t="shared" si="13"/>
        <v>925213.1699999999</v>
      </c>
      <c r="K53" s="34">
        <f t="shared" si="13"/>
        <v>1243523.48</v>
      </c>
      <c r="L53" s="34">
        <f t="shared" si="13"/>
        <v>1148481.9500000002</v>
      </c>
      <c r="M53" s="34">
        <f t="shared" si="13"/>
        <v>635865.1999999998</v>
      </c>
      <c r="N53" s="34">
        <f t="shared" si="13"/>
        <v>332210.74999999994</v>
      </c>
      <c r="O53" s="34">
        <f>SUM(B53:N53)</f>
        <v>11645854.11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1445305.55</v>
      </c>
      <c r="C59" s="42">
        <f t="shared" si="14"/>
        <v>1057000.81</v>
      </c>
      <c r="D59" s="42">
        <f t="shared" si="14"/>
        <v>900167.83</v>
      </c>
      <c r="E59" s="42">
        <f t="shared" si="14"/>
        <v>275987.85</v>
      </c>
      <c r="F59" s="42">
        <f t="shared" si="14"/>
        <v>974113.66</v>
      </c>
      <c r="G59" s="42">
        <f t="shared" si="14"/>
        <v>1410411.07</v>
      </c>
      <c r="H59" s="42">
        <f t="shared" si="14"/>
        <v>244063.06</v>
      </c>
      <c r="I59" s="42">
        <f t="shared" si="14"/>
        <v>1053509.72</v>
      </c>
      <c r="J59" s="42">
        <f t="shared" si="14"/>
        <v>925213.18</v>
      </c>
      <c r="K59" s="42">
        <f t="shared" si="14"/>
        <v>1243523.49</v>
      </c>
      <c r="L59" s="42">
        <f t="shared" si="14"/>
        <v>1148481.95</v>
      </c>
      <c r="M59" s="42">
        <f t="shared" si="14"/>
        <v>635865.2</v>
      </c>
      <c r="N59" s="42">
        <f t="shared" si="14"/>
        <v>332210.76</v>
      </c>
      <c r="O59" s="34">
        <f t="shared" si="14"/>
        <v>11645854.129999999</v>
      </c>
      <c r="Q59"/>
    </row>
    <row r="60" spans="1:18" ht="18.75" customHeight="1">
      <c r="A60" s="26" t="s">
        <v>54</v>
      </c>
      <c r="B60" s="42">
        <v>1188886.87</v>
      </c>
      <c r="C60" s="42">
        <v>767658.9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1956545.77</v>
      </c>
      <c r="P60"/>
      <c r="Q60"/>
      <c r="R60" s="41"/>
    </row>
    <row r="61" spans="1:16" ht="18.75" customHeight="1">
      <c r="A61" s="26" t="s">
        <v>55</v>
      </c>
      <c r="B61" s="42">
        <v>256418.68</v>
      </c>
      <c r="C61" s="42">
        <v>289341.91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545760.59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900167.83</v>
      </c>
      <c r="E62" s="43">
        <v>0</v>
      </c>
      <c r="F62" s="43">
        <v>0</v>
      </c>
      <c r="G62" s="43">
        <v>0</v>
      </c>
      <c r="H62" s="42">
        <v>244063.06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1144230.89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275987.85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275987.85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974113.66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974113.66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1410411.07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1410411.07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1053509.72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1053509.72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925213.18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925213.18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1243523.49</v>
      </c>
      <c r="L68" s="29">
        <v>1148481.95</v>
      </c>
      <c r="M68" s="43">
        <v>0</v>
      </c>
      <c r="N68" s="43">
        <v>0</v>
      </c>
      <c r="O68" s="34">
        <f t="shared" si="15"/>
        <v>2392005.44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635865.2</v>
      </c>
      <c r="N69" s="43">
        <v>0</v>
      </c>
      <c r="O69" s="34">
        <f t="shared" si="15"/>
        <v>635865.2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332210.76</v>
      </c>
      <c r="O70" s="46">
        <f t="shared" si="15"/>
        <v>332210.76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2023-03-01T18:18:42Z</dcterms:modified>
  <cp:category/>
  <cp:version/>
  <cp:contentType/>
  <cp:contentStatus/>
</cp:coreProperties>
</file>