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<sst xmlns="http://schemas.openxmlformats.org/spreadsheetml/2006/main" count="88" uniqueCount="85">
  <si>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</si>
  <si>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</si>
  <si>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</si>
  <si>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</si>
  <si>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</si>
  <si>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</si>
  <si>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</si>
  <si>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</si>
  <si>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</si>
  <si>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</si>
  <si>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</si>
  <si>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</si>
  <si>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</si>
  <si>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</si>
  <si>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</si>
  <si>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</si>
  <si>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</si>
  <si>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</si>
  <si>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</si>
  <si>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</si>
  <si>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</si>
  <si>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</si>
  <si>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</si>
  <si>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</si>
  <si>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</si>
  <si>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</si>
  <si>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</si>
  <si>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</si>
  <si>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</si>
  <si>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</si>
  <si>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</si>
  <si>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</si>
  <si>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</si>
  <si>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</si>
  <si>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</si>
  <si>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</si>
  <si>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</si>
  <si>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</si>
  <si>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</si>
  <si>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</si>
  <si>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</si>
  <si>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</si>
  <si>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</si>
  <si>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</si>
  <si>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</si>
  <si>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</si>
  <si>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</si>
  <si>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</si>
  <si>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</si>
  <si>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</si>
  <si>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</si>
  <si>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</si>
  <si>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</si>
  <si>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</si>
  <si>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</si>
  <si>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</si>
  <si>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</si>
  <si>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</si>
  <si>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</si>
  <si>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</si>
  <si>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</si>
  <si>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</si>
  <si>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</si>
  <si>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</si>
  <si>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</si>
  <si>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</si>
  <si>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</si>
  <si>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</si>
  <si>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</si>
  <si>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</si>
  <si>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</si>
  <si>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</si>
  <si>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</si>
  <si>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</si>
  <si>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</si>
  <si>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</si>
  <si>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</si>
  <si>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</si>
  <si>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</si>
  <si>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</si>
  <si>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</si>
  <si>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</si>
  <si>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</si>
  <si>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</si>
  <si>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21/02/23 - VENCIMENTO 28/02/23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</si>
</sst>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176554</v>
      </c>
      <c r="C7" s="9">
        <f t="shared" si="0"/>
        <v>113276</v>
      </c>
      <c r="D7" s="9">
        <f t="shared" si="0"/>
        <v>124224</v>
      </c>
      <c r="E7" s="9">
        <f t="shared" si="0"/>
        <v>28583</v>
      </c>
      <c r="F7" s="9">
        <f t="shared" si="0"/>
        <v>99635</v>
      </c>
      <c r="G7" s="9">
        <f t="shared" si="0"/>
        <v>145973</v>
      </c>
      <c r="H7" s="9">
        <f t="shared" si="0"/>
        <v>19907</v>
      </c>
      <c r="I7" s="9">
        <f t="shared" si="0"/>
        <v>125909</v>
      </c>
      <c r="J7" s="9">
        <f t="shared" si="0"/>
        <v>97413</v>
      </c>
      <c r="K7" s="9">
        <f t="shared" si="0"/>
        <v>169960</v>
      </c>
      <c r="L7" s="9">
        <f t="shared" si="0"/>
        <v>123834</v>
      </c>
      <c r="M7" s="9">
        <f t="shared" si="0"/>
        <v>55258</v>
      </c>
      <c r="N7" s="9">
        <f t="shared" si="0"/>
        <v>34585</v>
      </c>
      <c r="O7" s="9">
        <f t="shared" si="0"/>
        <v>1315111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7224</v>
      </c>
      <c r="C8" s="11">
        <f t="shared" si="1"/>
        <v>6146</v>
      </c>
      <c r="D8" s="11">
        <f t="shared" si="1"/>
        <v>4566</v>
      </c>
      <c r="E8" s="11">
        <f t="shared" si="1"/>
        <v>885</v>
      </c>
      <c r="F8" s="11">
        <f t="shared" si="1"/>
        <v>3515</v>
      </c>
      <c r="G8" s="11">
        <f t="shared" si="1"/>
        <v>5100</v>
      </c>
      <c r="H8" s="11">
        <f t="shared" si="1"/>
        <v>992</v>
      </c>
      <c r="I8" s="11">
        <f t="shared" si="1"/>
        <v>7697</v>
      </c>
      <c r="J8" s="11">
        <f t="shared" si="1"/>
        <v>5161</v>
      </c>
      <c r="K8" s="11">
        <f t="shared" si="1"/>
        <v>4769</v>
      </c>
      <c r="L8" s="11">
        <f t="shared" si="1"/>
        <v>3572</v>
      </c>
      <c r="M8" s="11">
        <f t="shared" si="1"/>
        <v>2251</v>
      </c>
      <c r="N8" s="11">
        <f t="shared" si="1"/>
        <v>1800</v>
      </c>
      <c r="O8" s="11">
        <f t="shared" si="1"/>
        <v>53678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7224</v>
      </c>
      <c r="C9" s="11">
        <v>6146</v>
      </c>
      <c r="D9" s="11">
        <v>4566</v>
      </c>
      <c r="E9" s="11">
        <v>885</v>
      </c>
      <c r="F9" s="11">
        <v>3515</v>
      </c>
      <c r="G9" s="11">
        <v>5100</v>
      </c>
      <c r="H9" s="11">
        <v>992</v>
      </c>
      <c r="I9" s="11">
        <v>7697</v>
      </c>
      <c r="J9" s="11">
        <v>5161</v>
      </c>
      <c r="K9" s="11">
        <v>4760</v>
      </c>
      <c r="L9" s="11">
        <v>3572</v>
      </c>
      <c r="M9" s="11">
        <v>2248</v>
      </c>
      <c r="N9" s="11">
        <v>1794</v>
      </c>
      <c r="O9" s="11">
        <f>SUM(B9:N9)</f>
        <v>53660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3</v>
      </c>
      <c r="N10" s="13">
        <v>6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169330</v>
      </c>
      <c r="C11" s="13">
        <v>107130</v>
      </c>
      <c r="D11" s="13">
        <v>119658</v>
      </c>
      <c r="E11" s="13">
        <v>27698</v>
      </c>
      <c r="F11" s="13">
        <v>96120</v>
      </c>
      <c r="G11" s="13">
        <v>140873</v>
      </c>
      <c r="H11" s="13">
        <v>18915</v>
      </c>
      <c r="I11" s="13">
        <v>118212</v>
      </c>
      <c r="J11" s="13">
        <v>92252</v>
      </c>
      <c r="K11" s="13">
        <v>165191</v>
      </c>
      <c r="L11" s="13">
        <v>120262</v>
      </c>
      <c r="M11" s="13">
        <v>53007</v>
      </c>
      <c r="N11" s="13">
        <v>32785</v>
      </c>
      <c r="O11" s="11">
        <f>SUM(B11:N11)</f>
        <v>1261433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12418</v>
      </c>
      <c r="C12" s="13">
        <v>9940</v>
      </c>
      <c r="D12" s="13">
        <v>8878</v>
      </c>
      <c r="E12" s="13">
        <v>2895</v>
      </c>
      <c r="F12" s="13">
        <v>8678</v>
      </c>
      <c r="G12" s="13">
        <v>14125</v>
      </c>
      <c r="H12" s="13">
        <v>2058</v>
      </c>
      <c r="I12" s="13">
        <v>11495</v>
      </c>
      <c r="J12" s="13">
        <v>7845</v>
      </c>
      <c r="K12" s="13">
        <v>11083</v>
      </c>
      <c r="L12" s="13">
        <v>8025</v>
      </c>
      <c r="M12" s="13">
        <v>2655</v>
      </c>
      <c r="N12" s="13">
        <v>1268</v>
      </c>
      <c r="O12" s="11">
        <f>SUM(B12:N12)</f>
        <v>101363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156912</v>
      </c>
      <c r="C13" s="15">
        <f t="shared" si="2"/>
        <v>97190</v>
      </c>
      <c r="D13" s="15">
        <f t="shared" si="2"/>
        <v>110780</v>
      </c>
      <c r="E13" s="15">
        <f t="shared" si="2"/>
        <v>24803</v>
      </c>
      <c r="F13" s="15">
        <f t="shared" si="2"/>
        <v>87442</v>
      </c>
      <c r="G13" s="15">
        <f t="shared" si="2"/>
        <v>126748</v>
      </c>
      <c r="H13" s="15">
        <f t="shared" si="2"/>
        <v>16857</v>
      </c>
      <c r="I13" s="15">
        <f t="shared" si="2"/>
        <v>106717</v>
      </c>
      <c r="J13" s="15">
        <f t="shared" si="2"/>
        <v>84407</v>
      </c>
      <c r="K13" s="15">
        <f t="shared" si="2"/>
        <v>154108</v>
      </c>
      <c r="L13" s="15">
        <f t="shared" si="2"/>
        <v>112237</v>
      </c>
      <c r="M13" s="15">
        <f t="shared" si="2"/>
        <v>50352</v>
      </c>
      <c r="N13" s="15">
        <f t="shared" si="2"/>
        <v>31517</v>
      </c>
      <c r="O13" s="11">
        <f>SUM(B13:N13)</f>
        <v>1160070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1.503885450808738</v>
      </c>
      <c r="C18" s="19">
        <v>1.602555259666869</v>
      </c>
      <c r="D18" s="19">
        <v>1.645734583646889</v>
      </c>
      <c r="E18" s="19">
        <v>1.107696545379815</v>
      </c>
      <c r="F18" s="19">
        <v>1.666319044275057</v>
      </c>
      <c r="G18" s="19">
        <v>1.875221679692853</v>
      </c>
      <c r="H18" s="19">
        <v>2.310896842403757</v>
      </c>
      <c r="I18" s="19">
        <v>1.452697549108838</v>
      </c>
      <c r="J18" s="19">
        <v>1.660141326520971</v>
      </c>
      <c r="K18" s="19">
        <v>1.437965517486127</v>
      </c>
      <c r="L18" s="19">
        <v>1.528645731518829</v>
      </c>
      <c r="M18" s="19">
        <v>1.599070461975297</v>
      </c>
      <c r="N18" s="19">
        <v>1.386378715639742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895651.2499999999</v>
      </c>
      <c r="C20" s="24">
        <f t="shared" si="3"/>
        <v>614962.2899999998</v>
      </c>
      <c r="D20" s="24">
        <f t="shared" si="3"/>
        <v>603709.2</v>
      </c>
      <c r="E20" s="24">
        <f t="shared" si="3"/>
        <v>164211.46</v>
      </c>
      <c r="F20" s="24">
        <f t="shared" si="3"/>
        <v>560890.36</v>
      </c>
      <c r="G20" s="24">
        <f t="shared" si="3"/>
        <v>782555.0699999998</v>
      </c>
      <c r="H20" s="24">
        <f t="shared" si="3"/>
        <v>171446.18999999997</v>
      </c>
      <c r="I20" s="24">
        <f t="shared" si="3"/>
        <v>633094.4699999999</v>
      </c>
      <c r="J20" s="24">
        <f t="shared" si="3"/>
        <v>543221.32</v>
      </c>
      <c r="K20" s="24">
        <f t="shared" si="3"/>
        <v>791410.52</v>
      </c>
      <c r="L20" s="24">
        <f t="shared" si="3"/>
        <v>704649.47</v>
      </c>
      <c r="M20" s="24">
        <f t="shared" si="3"/>
        <v>385113.89999999997</v>
      </c>
      <c r="N20" s="24">
        <f t="shared" si="3"/>
        <v>184723.49000000002</v>
      </c>
      <c r="O20" s="24">
        <f>O21+O22+O23+O24+O25+O26+O27+O28+O29</f>
        <v>7035638.989999999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518433.17</v>
      </c>
      <c r="C21" s="28">
        <f t="shared" si="4"/>
        <v>343622.75</v>
      </c>
      <c r="D21" s="28">
        <f t="shared" si="4"/>
        <v>330485.53</v>
      </c>
      <c r="E21" s="28">
        <f t="shared" si="4"/>
        <v>129906.88</v>
      </c>
      <c r="F21" s="28">
        <f t="shared" si="4"/>
        <v>307234.49</v>
      </c>
      <c r="G21" s="28">
        <f t="shared" si="4"/>
        <v>370362.7</v>
      </c>
      <c r="H21" s="28">
        <f t="shared" si="4"/>
        <v>67813.2</v>
      </c>
      <c r="I21" s="28">
        <f t="shared" si="4"/>
        <v>379250.5</v>
      </c>
      <c r="J21" s="28">
        <f t="shared" si="4"/>
        <v>295122.42</v>
      </c>
      <c r="K21" s="28">
        <f t="shared" si="4"/>
        <v>486714.45</v>
      </c>
      <c r="L21" s="28">
        <f t="shared" si="4"/>
        <v>403785.52</v>
      </c>
      <c r="M21" s="28">
        <f t="shared" si="4"/>
        <v>207913.75</v>
      </c>
      <c r="N21" s="28">
        <f t="shared" si="4"/>
        <v>117544.04</v>
      </c>
      <c r="O21" s="28">
        <f aca="true" t="shared" si="5" ref="O21:O29">SUM(B21:N21)</f>
        <v>3958189.4</v>
      </c>
    </row>
    <row r="22" spans="1:23" ht="18.75" customHeight="1">
      <c r="A22" s="26" t="s">
        <v>33</v>
      </c>
      <c r="B22" s="28">
        <f>IF(B18&lt;&gt;0,ROUND((B18-1)*B21,2),0)</f>
        <v>261230.93</v>
      </c>
      <c r="C22" s="28">
        <f aca="true" t="shared" si="6" ref="C22:N22">IF(C18&lt;&gt;0,ROUND((C18-1)*C21,2),0)</f>
        <v>207051.7</v>
      </c>
      <c r="D22" s="28">
        <f t="shared" si="6"/>
        <v>213405.94</v>
      </c>
      <c r="E22" s="28">
        <f t="shared" si="6"/>
        <v>13990.52</v>
      </c>
      <c r="F22" s="28">
        <f t="shared" si="6"/>
        <v>204716.19</v>
      </c>
      <c r="G22" s="28">
        <f t="shared" si="6"/>
        <v>324149.46</v>
      </c>
      <c r="H22" s="28">
        <f t="shared" si="6"/>
        <v>88896.11</v>
      </c>
      <c r="I22" s="28">
        <f t="shared" si="6"/>
        <v>171685.77</v>
      </c>
      <c r="J22" s="28">
        <f t="shared" si="6"/>
        <v>194822.51</v>
      </c>
      <c r="K22" s="28">
        <f t="shared" si="6"/>
        <v>213164.15</v>
      </c>
      <c r="L22" s="28">
        <f t="shared" si="6"/>
        <v>213459.49</v>
      </c>
      <c r="M22" s="28">
        <f t="shared" si="6"/>
        <v>124554.99</v>
      </c>
      <c r="N22" s="28">
        <f t="shared" si="6"/>
        <v>45416.52</v>
      </c>
      <c r="O22" s="28">
        <f t="shared" si="5"/>
        <v>2276544.2800000003</v>
      </c>
      <c r="W22" s="51"/>
    </row>
    <row r="23" spans="1:15" ht="18.75" customHeight="1">
      <c r="A23" s="26" t="s">
        <v>34</v>
      </c>
      <c r="B23" s="28">
        <v>50004.97</v>
      </c>
      <c r="C23" s="28">
        <v>34718.59</v>
      </c>
      <c r="D23" s="28">
        <v>26715.29</v>
      </c>
      <c r="E23" s="28">
        <v>9115.89</v>
      </c>
      <c r="F23" s="28">
        <v>26631.88</v>
      </c>
      <c r="G23" s="28">
        <v>42099.59</v>
      </c>
      <c r="H23" s="28">
        <v>6300.46</v>
      </c>
      <c r="I23" s="28">
        <v>35531.83</v>
      </c>
      <c r="J23" s="28">
        <v>29637.37</v>
      </c>
      <c r="K23" s="28">
        <v>46520.17</v>
      </c>
      <c r="L23" s="28">
        <v>42837.55</v>
      </c>
      <c r="M23" s="28">
        <v>20696.19</v>
      </c>
      <c r="N23" s="28">
        <v>10770.42</v>
      </c>
      <c r="O23" s="28">
        <f t="shared" si="5"/>
        <v>381580.19999999995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1344.1</v>
      </c>
      <c r="C26" s="28">
        <v>948.95</v>
      </c>
      <c r="D26" s="28">
        <v>920.1</v>
      </c>
      <c r="E26" s="28">
        <v>250.94</v>
      </c>
      <c r="F26" s="28">
        <v>859.53</v>
      </c>
      <c r="G26" s="28">
        <v>1191.23</v>
      </c>
      <c r="H26" s="28">
        <v>262.47</v>
      </c>
      <c r="I26" s="28">
        <v>951.83</v>
      </c>
      <c r="J26" s="28">
        <v>830.69</v>
      </c>
      <c r="K26" s="28">
        <v>1205.65</v>
      </c>
      <c r="L26" s="28">
        <v>1067.21</v>
      </c>
      <c r="M26" s="28">
        <v>573.98</v>
      </c>
      <c r="N26" s="28">
        <v>282.69</v>
      </c>
      <c r="O26" s="28">
        <f t="shared" si="5"/>
        <v>10689.37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898.12</v>
      </c>
      <c r="L27" s="28">
        <v>798.49</v>
      </c>
      <c r="M27" s="28">
        <v>451.94</v>
      </c>
      <c r="N27" s="28">
        <v>236.81</v>
      </c>
      <c r="O27" s="28">
        <f t="shared" si="5"/>
        <v>8366.17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-39259.659999999996</v>
      </c>
      <c r="C31" s="28">
        <f aca="true" t="shared" si="7" ref="C31:O31">+C32+C34+C47+C48+C49+C54-C55</f>
        <v>-32319.15</v>
      </c>
      <c r="D31" s="28">
        <f t="shared" si="7"/>
        <v>-25206.760000000002</v>
      </c>
      <c r="E31" s="28">
        <f t="shared" si="7"/>
        <v>-5289.37</v>
      </c>
      <c r="F31" s="28">
        <f t="shared" si="7"/>
        <v>-20245.55</v>
      </c>
      <c r="G31" s="28">
        <f t="shared" si="7"/>
        <v>-29064</v>
      </c>
      <c r="H31" s="28">
        <f t="shared" si="7"/>
        <v>-5824.33</v>
      </c>
      <c r="I31" s="28">
        <f t="shared" si="7"/>
        <v>-39159.590000000004</v>
      </c>
      <c r="J31" s="28">
        <f t="shared" si="7"/>
        <v>-27327.56</v>
      </c>
      <c r="K31" s="28">
        <f t="shared" si="7"/>
        <v>-432648.2</v>
      </c>
      <c r="L31" s="28">
        <f t="shared" si="7"/>
        <v>-390651.14</v>
      </c>
      <c r="M31" s="28">
        <f t="shared" si="7"/>
        <v>-13082.91</v>
      </c>
      <c r="N31" s="28">
        <f t="shared" si="7"/>
        <v>-9465.380000000001</v>
      </c>
      <c r="O31" s="28">
        <f t="shared" si="7"/>
        <v>-1069543.6</v>
      </c>
    </row>
    <row r="32" spans="1:15" ht="18.75" customHeight="1">
      <c r="A32" s="26" t="s">
        <v>38</v>
      </c>
      <c r="B32" s="29">
        <f>+B33</f>
        <v>-31785.6</v>
      </c>
      <c r="C32" s="29">
        <f>+C33</f>
        <v>-27042.4</v>
      </c>
      <c r="D32" s="29">
        <f aca="true" t="shared" si="8" ref="D32:O32">+D33</f>
        <v>-20090.4</v>
      </c>
      <c r="E32" s="29">
        <f t="shared" si="8"/>
        <v>-3894</v>
      </c>
      <c r="F32" s="29">
        <f t="shared" si="8"/>
        <v>-15466</v>
      </c>
      <c r="G32" s="29">
        <f t="shared" si="8"/>
        <v>-22440</v>
      </c>
      <c r="H32" s="29">
        <f t="shared" si="8"/>
        <v>-4364.8</v>
      </c>
      <c r="I32" s="29">
        <f t="shared" si="8"/>
        <v>-33866.8</v>
      </c>
      <c r="J32" s="29">
        <f t="shared" si="8"/>
        <v>-22708.4</v>
      </c>
      <c r="K32" s="29">
        <f t="shared" si="8"/>
        <v>-20944</v>
      </c>
      <c r="L32" s="29">
        <f t="shared" si="8"/>
        <v>-15716.8</v>
      </c>
      <c r="M32" s="29">
        <f t="shared" si="8"/>
        <v>-9891.2</v>
      </c>
      <c r="N32" s="29">
        <f t="shared" si="8"/>
        <v>-7893.6</v>
      </c>
      <c r="O32" s="29">
        <f t="shared" si="8"/>
        <v>-236104</v>
      </c>
    </row>
    <row r="33" spans="1:26" ht="18.75" customHeight="1">
      <c r="A33" s="27" t="s">
        <v>39</v>
      </c>
      <c r="B33" s="16">
        <f>ROUND((-B9)*$G$3,2)</f>
        <v>-31785.6</v>
      </c>
      <c r="C33" s="16">
        <f aca="true" t="shared" si="9" ref="C33:N33">ROUND((-C9)*$G$3,2)</f>
        <v>-27042.4</v>
      </c>
      <c r="D33" s="16">
        <f t="shared" si="9"/>
        <v>-20090.4</v>
      </c>
      <c r="E33" s="16">
        <f t="shared" si="9"/>
        <v>-3894</v>
      </c>
      <c r="F33" s="16">
        <f t="shared" si="9"/>
        <v>-15466</v>
      </c>
      <c r="G33" s="16">
        <f t="shared" si="9"/>
        <v>-22440</v>
      </c>
      <c r="H33" s="16">
        <f t="shared" si="9"/>
        <v>-4364.8</v>
      </c>
      <c r="I33" s="16">
        <f t="shared" si="9"/>
        <v>-33866.8</v>
      </c>
      <c r="J33" s="16">
        <f t="shared" si="9"/>
        <v>-22708.4</v>
      </c>
      <c r="K33" s="16">
        <f t="shared" si="9"/>
        <v>-20944</v>
      </c>
      <c r="L33" s="16">
        <f t="shared" si="9"/>
        <v>-15716.8</v>
      </c>
      <c r="M33" s="16">
        <f t="shared" si="9"/>
        <v>-9891.2</v>
      </c>
      <c r="N33" s="16">
        <f t="shared" si="9"/>
        <v>-7893.6</v>
      </c>
      <c r="O33" s="30">
        <f aca="true" t="shared" si="10" ref="O33:O55">SUM(B33:N33)</f>
        <v>-236104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-7474.06</v>
      </c>
      <c r="C34" s="29">
        <f aca="true" t="shared" si="11" ref="C34:O34">SUM(C35:C45)</f>
        <v>-5276.75</v>
      </c>
      <c r="D34" s="29">
        <f t="shared" si="11"/>
        <v>-5116.36</v>
      </c>
      <c r="E34" s="29">
        <f t="shared" si="11"/>
        <v>-1395.37</v>
      </c>
      <c r="F34" s="29">
        <f t="shared" si="11"/>
        <v>-4779.55</v>
      </c>
      <c r="G34" s="29">
        <f t="shared" si="11"/>
        <v>-6624</v>
      </c>
      <c r="H34" s="29">
        <f t="shared" si="11"/>
        <v>-1459.53</v>
      </c>
      <c r="I34" s="29">
        <f t="shared" si="11"/>
        <v>-5292.79</v>
      </c>
      <c r="J34" s="29">
        <f t="shared" si="11"/>
        <v>-4619.16</v>
      </c>
      <c r="K34" s="29">
        <f t="shared" si="11"/>
        <v>-411704.2</v>
      </c>
      <c r="L34" s="29">
        <f t="shared" si="11"/>
        <v>-374934.34</v>
      </c>
      <c r="M34" s="29">
        <f t="shared" si="11"/>
        <v>-3191.71</v>
      </c>
      <c r="N34" s="29">
        <f t="shared" si="11"/>
        <v>-1571.78</v>
      </c>
      <c r="O34" s="29">
        <f t="shared" si="11"/>
        <v>-833439.6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-7474.06</v>
      </c>
      <c r="C43" s="31">
        <v>-5276.75</v>
      </c>
      <c r="D43" s="31">
        <v>-5116.36</v>
      </c>
      <c r="E43" s="31">
        <v>-1395.37</v>
      </c>
      <c r="F43" s="31">
        <v>-4779.55</v>
      </c>
      <c r="G43" s="31">
        <v>-6624</v>
      </c>
      <c r="H43" s="31">
        <v>-1459.53</v>
      </c>
      <c r="I43" s="31">
        <v>-5292.79</v>
      </c>
      <c r="J43" s="31">
        <v>-4619.16</v>
      </c>
      <c r="K43" s="31">
        <v>-6704.2</v>
      </c>
      <c r="L43" s="31">
        <v>-5934.34</v>
      </c>
      <c r="M43" s="31">
        <v>-3191.71</v>
      </c>
      <c r="N43" s="31">
        <v>-1571.78</v>
      </c>
      <c r="O43" s="31">
        <f>SUM(B43:N43)</f>
        <v>-59439.599999999984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856391.5899999999</v>
      </c>
      <c r="C53" s="34">
        <f aca="true" t="shared" si="13" ref="C53:N53">+C20+C31</f>
        <v>582643.1399999998</v>
      </c>
      <c r="D53" s="34">
        <f t="shared" si="13"/>
        <v>578502.44</v>
      </c>
      <c r="E53" s="34">
        <f t="shared" si="13"/>
        <v>158922.09</v>
      </c>
      <c r="F53" s="34">
        <f t="shared" si="13"/>
        <v>540644.8099999999</v>
      </c>
      <c r="G53" s="34">
        <f t="shared" si="13"/>
        <v>753491.0699999998</v>
      </c>
      <c r="H53" s="34">
        <f t="shared" si="13"/>
        <v>165621.86</v>
      </c>
      <c r="I53" s="34">
        <f t="shared" si="13"/>
        <v>593934.8799999999</v>
      </c>
      <c r="J53" s="34">
        <f t="shared" si="13"/>
        <v>515893.75999999995</v>
      </c>
      <c r="K53" s="34">
        <f t="shared" si="13"/>
        <v>358762.32</v>
      </c>
      <c r="L53" s="34">
        <f t="shared" si="13"/>
        <v>313998.32999999996</v>
      </c>
      <c r="M53" s="34">
        <f t="shared" si="13"/>
        <v>372030.99</v>
      </c>
      <c r="N53" s="34">
        <f t="shared" si="13"/>
        <v>175258.11000000002</v>
      </c>
      <c r="O53" s="34">
        <f>SUM(B53:N53)</f>
        <v>5966095.39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856391.59</v>
      </c>
      <c r="C59" s="42">
        <f t="shared" si="14"/>
        <v>582643.13</v>
      </c>
      <c r="D59" s="42">
        <f t="shared" si="14"/>
        <v>578502.44</v>
      </c>
      <c r="E59" s="42">
        <f t="shared" si="14"/>
        <v>158922.09</v>
      </c>
      <c r="F59" s="42">
        <f t="shared" si="14"/>
        <v>540644.81</v>
      </c>
      <c r="G59" s="42">
        <f t="shared" si="14"/>
        <v>753491.07</v>
      </c>
      <c r="H59" s="42">
        <f t="shared" si="14"/>
        <v>165621.85</v>
      </c>
      <c r="I59" s="42">
        <f t="shared" si="14"/>
        <v>593934.88</v>
      </c>
      <c r="J59" s="42">
        <f t="shared" si="14"/>
        <v>515893.76</v>
      </c>
      <c r="K59" s="42">
        <f t="shared" si="14"/>
        <v>358762.32</v>
      </c>
      <c r="L59" s="42">
        <f t="shared" si="14"/>
        <v>313998.34</v>
      </c>
      <c r="M59" s="42">
        <f t="shared" si="14"/>
        <v>372030.99</v>
      </c>
      <c r="N59" s="42">
        <f t="shared" si="14"/>
        <v>175258.1</v>
      </c>
      <c r="O59" s="34">
        <f t="shared" si="14"/>
        <v>5966095.369999999</v>
      </c>
      <c r="Q59"/>
    </row>
    <row r="60" spans="1:18" ht="18.75" customHeight="1">
      <c r="A60" s="26" t="s">
        <v>54</v>
      </c>
      <c r="B60" s="42">
        <v>708921.99</v>
      </c>
      <c r="C60" s="42">
        <v>426121.37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1135043.3599999999</v>
      </c>
      <c r="P60"/>
      <c r="Q60"/>
      <c r="R60" s="41"/>
    </row>
    <row r="61" spans="1:16" ht="18.75" customHeight="1">
      <c r="A61" s="26" t="s">
        <v>55</v>
      </c>
      <c r="B61" s="42">
        <v>147469.6</v>
      </c>
      <c r="C61" s="42">
        <v>156521.76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303991.36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578502.44</v>
      </c>
      <c r="E62" s="43">
        <v>0</v>
      </c>
      <c r="F62" s="43">
        <v>0</v>
      </c>
      <c r="G62" s="43">
        <v>0</v>
      </c>
      <c r="H62" s="42">
        <v>165621.85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744124.2899999999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158922.09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158922.09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540644.81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540644.81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753491.07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753491.07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593934.88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593934.88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515893.76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515893.76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358762.32</v>
      </c>
      <c r="L68" s="29">
        <v>313998.34</v>
      </c>
      <c r="M68" s="43">
        <v>0</v>
      </c>
      <c r="N68" s="43">
        <v>0</v>
      </c>
      <c r="O68" s="34">
        <f t="shared" si="15"/>
        <v>672760.66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372030.99</v>
      </c>
      <c r="N69" s="43">
        <v>0</v>
      </c>
      <c r="O69" s="34">
        <f t="shared" si="15"/>
        <v>372030.99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175258.1</v>
      </c>
      <c r="O70" s="46">
        <f t="shared" si="15"/>
        <v>175258.1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2023-02-28T21:05:27Z</dcterms:modified>
  <cp:category/>
  <cp:version/>
  <cp:contentType/>
  <cp:contentStatus/>
</cp:coreProperties>
</file>