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<sst xmlns="http://schemas.openxmlformats.org/spreadsheetml/2006/main" count="88" uniqueCount="85">
  <si>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</si>
  <si>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</si>
  <si>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</si>
  <si>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</si>
  <si>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</si>
  <si>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</si>
  <si>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</si>
  <si>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</si>
  <si>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</si>
  <si>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</si>
  <si>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</si>
  <si>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</si>
  <si>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</si>
  <si>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</si>
  <si>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</si>
  <si>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</si>
  <si>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</si>
  <si>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</si>
  <si>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</si>
  <si>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</si>
  <si>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</si>
  <si>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</si>
  <si>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</si>
  <si>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</si>
  <si>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</si>
  <si>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</si>
  <si>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</si>
  <si>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</si>
  <si>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</si>
  <si>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</si>
  <si>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</si>
  <si>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</si>
  <si>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</si>
  <si>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</si>
  <si>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</si>
  <si>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</si>
  <si>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</si>
  <si>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</si>
  <si>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</si>
  <si>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</si>
  <si>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</si>
  <si>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</si>
  <si>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</si>
  <si>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</si>
  <si>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</si>
  <si>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</si>
  <si>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</si>
  <si>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</si>
  <si>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</si>
  <si>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</si>
  <si>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</si>
  <si>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</si>
  <si>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</si>
  <si>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</si>
  <si>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</si>
  <si>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</si>
  <si>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</si>
  <si>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</si>
  <si>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</si>
  <si>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</si>
  <si>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</si>
  <si>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</si>
  <si>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</si>
  <si>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</si>
  <si>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</si>
  <si>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</si>
  <si>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</si>
  <si>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</si>
  <si>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</si>
  <si>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</si>
  <si>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</si>
  <si>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</si>
  <si>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</si>
  <si>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</si>
  <si>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</si>
  <si>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</si>
  <si>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</si>
  <si>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</si>
  <si>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</si>
  <si>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</si>
  <si>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</si>
  <si>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</si>
  <si>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</si>
  <si>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</si>
  <si>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20/02/23 - VENCIMENTO 28/02/23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</si>
</sst>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236659</v>
      </c>
      <c r="C7" s="9">
        <f t="shared" si="0"/>
        <v>154211</v>
      </c>
      <c r="D7" s="9">
        <f t="shared" si="0"/>
        <v>158108</v>
      </c>
      <c r="E7" s="9">
        <f t="shared" si="0"/>
        <v>38155</v>
      </c>
      <c r="F7" s="9">
        <f t="shared" si="0"/>
        <v>134274</v>
      </c>
      <c r="G7" s="9">
        <f t="shared" si="0"/>
        <v>197001</v>
      </c>
      <c r="H7" s="9">
        <f t="shared" si="0"/>
        <v>23656</v>
      </c>
      <c r="I7" s="9">
        <f t="shared" si="0"/>
        <v>166121</v>
      </c>
      <c r="J7" s="9">
        <f t="shared" si="0"/>
        <v>131962</v>
      </c>
      <c r="K7" s="9">
        <f t="shared" si="0"/>
        <v>215611</v>
      </c>
      <c r="L7" s="9">
        <f t="shared" si="0"/>
        <v>159995</v>
      </c>
      <c r="M7" s="9">
        <f t="shared" si="0"/>
        <v>73427</v>
      </c>
      <c r="N7" s="9">
        <f t="shared" si="0"/>
        <v>48172</v>
      </c>
      <c r="O7" s="9">
        <f t="shared" si="0"/>
        <v>1737352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9271</v>
      </c>
      <c r="C8" s="11">
        <f t="shared" si="1"/>
        <v>8617</v>
      </c>
      <c r="D8" s="11">
        <f t="shared" si="1"/>
        <v>5915</v>
      </c>
      <c r="E8" s="11">
        <f t="shared" si="1"/>
        <v>1274</v>
      </c>
      <c r="F8" s="11">
        <f t="shared" si="1"/>
        <v>4934</v>
      </c>
      <c r="G8" s="11">
        <f t="shared" si="1"/>
        <v>6738</v>
      </c>
      <c r="H8" s="11">
        <f t="shared" si="1"/>
        <v>1323</v>
      </c>
      <c r="I8" s="11">
        <f t="shared" si="1"/>
        <v>10099</v>
      </c>
      <c r="J8" s="11">
        <f t="shared" si="1"/>
        <v>6758</v>
      </c>
      <c r="K8" s="11">
        <f t="shared" si="1"/>
        <v>5678</v>
      </c>
      <c r="L8" s="11">
        <f t="shared" si="1"/>
        <v>4402</v>
      </c>
      <c r="M8" s="11">
        <f t="shared" si="1"/>
        <v>3162</v>
      </c>
      <c r="N8" s="11">
        <f t="shared" si="1"/>
        <v>2445</v>
      </c>
      <c r="O8" s="11">
        <f t="shared" si="1"/>
        <v>70616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9271</v>
      </c>
      <c r="C9" s="11">
        <v>8617</v>
      </c>
      <c r="D9" s="11">
        <v>5915</v>
      </c>
      <c r="E9" s="11">
        <v>1274</v>
      </c>
      <c r="F9" s="11">
        <v>4934</v>
      </c>
      <c r="G9" s="11">
        <v>6738</v>
      </c>
      <c r="H9" s="11">
        <v>1323</v>
      </c>
      <c r="I9" s="11">
        <v>10099</v>
      </c>
      <c r="J9" s="11">
        <v>6758</v>
      </c>
      <c r="K9" s="11">
        <v>5675</v>
      </c>
      <c r="L9" s="11">
        <v>4402</v>
      </c>
      <c r="M9" s="11">
        <v>3156</v>
      </c>
      <c r="N9" s="11">
        <v>2441</v>
      </c>
      <c r="O9" s="11">
        <f>SUM(B9:N9)</f>
        <v>70603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6</v>
      </c>
      <c r="N10" s="13">
        <v>4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227388</v>
      </c>
      <c r="C11" s="13">
        <v>145594</v>
      </c>
      <c r="D11" s="13">
        <v>152193</v>
      </c>
      <c r="E11" s="13">
        <v>36881</v>
      </c>
      <c r="F11" s="13">
        <v>129340</v>
      </c>
      <c r="G11" s="13">
        <v>190263</v>
      </c>
      <c r="H11" s="13">
        <v>22333</v>
      </c>
      <c r="I11" s="13">
        <v>156022</v>
      </c>
      <c r="J11" s="13">
        <v>125204</v>
      </c>
      <c r="K11" s="13">
        <v>209933</v>
      </c>
      <c r="L11" s="13">
        <v>155593</v>
      </c>
      <c r="M11" s="13">
        <v>70265</v>
      </c>
      <c r="N11" s="13">
        <v>45727</v>
      </c>
      <c r="O11" s="11">
        <f>SUM(B11:N11)</f>
        <v>1666736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17179</v>
      </c>
      <c r="C12" s="13">
        <v>14414</v>
      </c>
      <c r="D12" s="13">
        <v>11866</v>
      </c>
      <c r="E12" s="13">
        <v>4171</v>
      </c>
      <c r="F12" s="13">
        <v>12627</v>
      </c>
      <c r="G12" s="13">
        <v>20566</v>
      </c>
      <c r="H12" s="13">
        <v>2607</v>
      </c>
      <c r="I12" s="13">
        <v>16189</v>
      </c>
      <c r="J12" s="13">
        <v>11667</v>
      </c>
      <c r="K12" s="13">
        <v>14636</v>
      </c>
      <c r="L12" s="13">
        <v>10967</v>
      </c>
      <c r="M12" s="13">
        <v>3690</v>
      </c>
      <c r="N12" s="13">
        <v>2192</v>
      </c>
      <c r="O12" s="11">
        <f>SUM(B12:N12)</f>
        <v>142771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210209</v>
      </c>
      <c r="C13" s="15">
        <f t="shared" si="2"/>
        <v>131180</v>
      </c>
      <c r="D13" s="15">
        <f t="shared" si="2"/>
        <v>140327</v>
      </c>
      <c r="E13" s="15">
        <f t="shared" si="2"/>
        <v>32710</v>
      </c>
      <c r="F13" s="15">
        <f t="shared" si="2"/>
        <v>116713</v>
      </c>
      <c r="G13" s="15">
        <f t="shared" si="2"/>
        <v>169697</v>
      </c>
      <c r="H13" s="15">
        <f t="shared" si="2"/>
        <v>19726</v>
      </c>
      <c r="I13" s="15">
        <f t="shared" si="2"/>
        <v>139833</v>
      </c>
      <c r="J13" s="15">
        <f t="shared" si="2"/>
        <v>113537</v>
      </c>
      <c r="K13" s="15">
        <f t="shared" si="2"/>
        <v>195297</v>
      </c>
      <c r="L13" s="15">
        <f t="shared" si="2"/>
        <v>144626</v>
      </c>
      <c r="M13" s="15">
        <f t="shared" si="2"/>
        <v>66575</v>
      </c>
      <c r="N13" s="15">
        <f t="shared" si="2"/>
        <v>43535</v>
      </c>
      <c r="O13" s="11">
        <f>SUM(B13:N13)</f>
        <v>1523965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1.466926098748646</v>
      </c>
      <c r="C18" s="19">
        <v>1.554919787318583</v>
      </c>
      <c r="D18" s="19">
        <v>1.622594517486908</v>
      </c>
      <c r="E18" s="19">
        <v>1.079424543612074</v>
      </c>
      <c r="F18" s="19">
        <v>1.630323074296529</v>
      </c>
      <c r="G18" s="19">
        <v>1.862285675658206</v>
      </c>
      <c r="H18" s="19">
        <v>2.125911843085813</v>
      </c>
      <c r="I18" s="19">
        <v>1.450689018781055</v>
      </c>
      <c r="J18" s="19">
        <v>1.743276294775268</v>
      </c>
      <c r="K18" s="19">
        <v>1.435204979353712</v>
      </c>
      <c r="L18" s="19">
        <v>1.526760682772855</v>
      </c>
      <c r="M18" s="19">
        <v>1.563934892863978</v>
      </c>
      <c r="N18" s="19">
        <v>1.385950371207337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1157096.2799999998</v>
      </c>
      <c r="C20" s="24">
        <f t="shared" si="3"/>
        <v>805701.6499999999</v>
      </c>
      <c r="D20" s="24">
        <f t="shared" si="3"/>
        <v>750328.77</v>
      </c>
      <c r="E20" s="24">
        <f t="shared" si="3"/>
        <v>211755.82</v>
      </c>
      <c r="F20" s="24">
        <f t="shared" si="3"/>
        <v>738319.0599999999</v>
      </c>
      <c r="G20" s="24">
        <f t="shared" si="3"/>
        <v>1044236.8799999999</v>
      </c>
      <c r="H20" s="24">
        <f t="shared" si="3"/>
        <v>186924.3</v>
      </c>
      <c r="I20" s="24">
        <f t="shared" si="3"/>
        <v>824381.6299999999</v>
      </c>
      <c r="J20" s="24">
        <f t="shared" si="3"/>
        <v>762723.58</v>
      </c>
      <c r="K20" s="24">
        <f t="shared" si="3"/>
        <v>990199.9299999999</v>
      </c>
      <c r="L20" s="24">
        <f t="shared" si="3"/>
        <v>888540.72</v>
      </c>
      <c r="M20" s="24">
        <f t="shared" si="3"/>
        <v>488389.85</v>
      </c>
      <c r="N20" s="24">
        <f t="shared" si="3"/>
        <v>254547.59000000003</v>
      </c>
      <c r="O20" s="24">
        <f>O21+O22+O23+O24+O25+O26+O27+O28+O29</f>
        <v>9103146.059999999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694925.49</v>
      </c>
      <c r="C21" s="28">
        <f t="shared" si="4"/>
        <v>467799.07</v>
      </c>
      <c r="D21" s="28">
        <f t="shared" si="4"/>
        <v>420630.52</v>
      </c>
      <c r="E21" s="28">
        <f t="shared" si="4"/>
        <v>173410.66</v>
      </c>
      <c r="F21" s="28">
        <f t="shared" si="4"/>
        <v>414047.31</v>
      </c>
      <c r="G21" s="28">
        <f t="shared" si="4"/>
        <v>499830.94</v>
      </c>
      <c r="H21" s="28">
        <f t="shared" si="4"/>
        <v>80584.16</v>
      </c>
      <c r="I21" s="28">
        <f t="shared" si="4"/>
        <v>500373.06</v>
      </c>
      <c r="J21" s="28">
        <f t="shared" si="4"/>
        <v>399792.08</v>
      </c>
      <c r="K21" s="28">
        <f t="shared" si="4"/>
        <v>617445.22</v>
      </c>
      <c r="L21" s="28">
        <f t="shared" si="4"/>
        <v>521695.7</v>
      </c>
      <c r="M21" s="28">
        <f t="shared" si="4"/>
        <v>276276.43</v>
      </c>
      <c r="N21" s="28">
        <f t="shared" si="4"/>
        <v>163722.18</v>
      </c>
      <c r="O21" s="28">
        <f aca="true" t="shared" si="5" ref="O21:O29">SUM(B21:N21)</f>
        <v>5230532.819999999</v>
      </c>
    </row>
    <row r="22" spans="1:23" ht="18.75" customHeight="1">
      <c r="A22" s="26" t="s">
        <v>33</v>
      </c>
      <c r="B22" s="28">
        <f>IF(B18&lt;&gt;0,ROUND((B18-1)*B21,2),0)</f>
        <v>324478.85</v>
      </c>
      <c r="C22" s="28">
        <f aca="true" t="shared" si="6" ref="C22:N22">IF(C18&lt;&gt;0,ROUND((C18-1)*C21,2),0)</f>
        <v>259590.96</v>
      </c>
      <c r="D22" s="28">
        <f t="shared" si="6"/>
        <v>261882.26</v>
      </c>
      <c r="E22" s="28">
        <f t="shared" si="6"/>
        <v>13773.06</v>
      </c>
      <c r="F22" s="28">
        <f t="shared" si="6"/>
        <v>260983.57</v>
      </c>
      <c r="G22" s="28">
        <f t="shared" si="6"/>
        <v>430997.06</v>
      </c>
      <c r="H22" s="28">
        <f t="shared" si="6"/>
        <v>90730.66</v>
      </c>
      <c r="I22" s="28">
        <f t="shared" si="6"/>
        <v>225512.64</v>
      </c>
      <c r="J22" s="28">
        <f t="shared" si="6"/>
        <v>297155.98</v>
      </c>
      <c r="K22" s="28">
        <f t="shared" si="6"/>
        <v>268715.23</v>
      </c>
      <c r="L22" s="28">
        <f t="shared" si="6"/>
        <v>274808.78</v>
      </c>
      <c r="M22" s="28">
        <f t="shared" si="6"/>
        <v>155801.92</v>
      </c>
      <c r="N22" s="28">
        <f t="shared" si="6"/>
        <v>63188.64</v>
      </c>
      <c r="O22" s="28">
        <f t="shared" si="5"/>
        <v>2927619.61</v>
      </c>
      <c r="W22" s="51"/>
    </row>
    <row r="23" spans="1:15" ht="18.75" customHeight="1">
      <c r="A23" s="26" t="s">
        <v>34</v>
      </c>
      <c r="B23" s="28">
        <v>71758.79</v>
      </c>
      <c r="C23" s="28">
        <v>48768.33</v>
      </c>
      <c r="D23" s="28">
        <v>34785.65</v>
      </c>
      <c r="E23" s="28">
        <v>13385.47</v>
      </c>
      <c r="F23" s="28">
        <v>41000.57</v>
      </c>
      <c r="G23" s="28">
        <v>67474.21</v>
      </c>
      <c r="H23" s="28">
        <v>7224.97</v>
      </c>
      <c r="I23" s="28">
        <v>51898.4</v>
      </c>
      <c r="J23" s="28">
        <v>42099</v>
      </c>
      <c r="K23" s="28">
        <v>59114.26</v>
      </c>
      <c r="L23" s="28">
        <v>47535.67</v>
      </c>
      <c r="M23" s="28">
        <v>24394.25</v>
      </c>
      <c r="N23" s="28">
        <v>16641.39</v>
      </c>
      <c r="O23" s="28">
        <f t="shared" si="5"/>
        <v>526080.96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1295.07</v>
      </c>
      <c r="C26" s="28">
        <v>922.99</v>
      </c>
      <c r="D26" s="28">
        <v>848</v>
      </c>
      <c r="E26" s="28">
        <v>239.4</v>
      </c>
      <c r="F26" s="28">
        <v>839.34</v>
      </c>
      <c r="G26" s="28">
        <v>1182.58</v>
      </c>
      <c r="H26" s="28">
        <v>210.56</v>
      </c>
      <c r="I26" s="28">
        <v>922.99</v>
      </c>
      <c r="J26" s="28">
        <v>868.19</v>
      </c>
      <c r="K26" s="28">
        <v>1119.12</v>
      </c>
      <c r="L26" s="28">
        <v>1000.87</v>
      </c>
      <c r="M26" s="28">
        <v>542.26</v>
      </c>
      <c r="N26" s="28">
        <v>285.56</v>
      </c>
      <c r="O26" s="28">
        <f t="shared" si="5"/>
        <v>10276.930000000002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898.12</v>
      </c>
      <c r="L27" s="28">
        <v>798.49</v>
      </c>
      <c r="M27" s="28">
        <v>451.94</v>
      </c>
      <c r="N27" s="28">
        <v>236.81</v>
      </c>
      <c r="O27" s="28">
        <f t="shared" si="5"/>
        <v>8366.17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-47993.8</v>
      </c>
      <c r="C31" s="28">
        <f aca="true" t="shared" si="7" ref="C31:O31">+C32+C34+C47+C48+C49+C54-C55</f>
        <v>-43047.200000000004</v>
      </c>
      <c r="D31" s="28">
        <f t="shared" si="7"/>
        <v>-30741.39</v>
      </c>
      <c r="E31" s="28">
        <f t="shared" si="7"/>
        <v>-6936.820000000001</v>
      </c>
      <c r="F31" s="28">
        <f t="shared" si="7"/>
        <v>-26376.879999999997</v>
      </c>
      <c r="G31" s="28">
        <f t="shared" si="7"/>
        <v>-36223.090000000004</v>
      </c>
      <c r="H31" s="28">
        <f t="shared" si="7"/>
        <v>-6992.03</v>
      </c>
      <c r="I31" s="28">
        <f t="shared" si="7"/>
        <v>-49568</v>
      </c>
      <c r="J31" s="28">
        <f t="shared" si="7"/>
        <v>-34562.86</v>
      </c>
      <c r="K31" s="28">
        <f t="shared" si="7"/>
        <v>-436193.03</v>
      </c>
      <c r="L31" s="28">
        <f t="shared" si="7"/>
        <v>-393934.25</v>
      </c>
      <c r="M31" s="28">
        <f t="shared" si="7"/>
        <v>-16901.68</v>
      </c>
      <c r="N31" s="28">
        <f t="shared" si="7"/>
        <v>-12328.23</v>
      </c>
      <c r="O31" s="28">
        <f t="shared" si="7"/>
        <v>-1141799.2600000002</v>
      </c>
    </row>
    <row r="32" spans="1:15" ht="18.75" customHeight="1">
      <c r="A32" s="26" t="s">
        <v>38</v>
      </c>
      <c r="B32" s="29">
        <f>+B33</f>
        <v>-40792.4</v>
      </c>
      <c r="C32" s="29">
        <f>+C33</f>
        <v>-37914.8</v>
      </c>
      <c r="D32" s="29">
        <f aca="true" t="shared" si="8" ref="D32:O32">+D33</f>
        <v>-26026</v>
      </c>
      <c r="E32" s="29">
        <f t="shared" si="8"/>
        <v>-5605.6</v>
      </c>
      <c r="F32" s="29">
        <f t="shared" si="8"/>
        <v>-21709.6</v>
      </c>
      <c r="G32" s="29">
        <f t="shared" si="8"/>
        <v>-29647.2</v>
      </c>
      <c r="H32" s="29">
        <f t="shared" si="8"/>
        <v>-5821.2</v>
      </c>
      <c r="I32" s="29">
        <f t="shared" si="8"/>
        <v>-44435.6</v>
      </c>
      <c r="J32" s="29">
        <f t="shared" si="8"/>
        <v>-29735.2</v>
      </c>
      <c r="K32" s="29">
        <f t="shared" si="8"/>
        <v>-24970</v>
      </c>
      <c r="L32" s="29">
        <f t="shared" si="8"/>
        <v>-19368.8</v>
      </c>
      <c r="M32" s="29">
        <f t="shared" si="8"/>
        <v>-13886.4</v>
      </c>
      <c r="N32" s="29">
        <f t="shared" si="8"/>
        <v>-10740.4</v>
      </c>
      <c r="O32" s="29">
        <f t="shared" si="8"/>
        <v>-310653.2000000001</v>
      </c>
    </row>
    <row r="33" spans="1:26" ht="18.75" customHeight="1">
      <c r="A33" s="27" t="s">
        <v>39</v>
      </c>
      <c r="B33" s="16">
        <f>ROUND((-B9)*$G$3,2)</f>
        <v>-40792.4</v>
      </c>
      <c r="C33" s="16">
        <f aca="true" t="shared" si="9" ref="C33:N33">ROUND((-C9)*$G$3,2)</f>
        <v>-37914.8</v>
      </c>
      <c r="D33" s="16">
        <f t="shared" si="9"/>
        <v>-26026</v>
      </c>
      <c r="E33" s="16">
        <f t="shared" si="9"/>
        <v>-5605.6</v>
      </c>
      <c r="F33" s="16">
        <f t="shared" si="9"/>
        <v>-21709.6</v>
      </c>
      <c r="G33" s="16">
        <f t="shared" si="9"/>
        <v>-29647.2</v>
      </c>
      <c r="H33" s="16">
        <f t="shared" si="9"/>
        <v>-5821.2</v>
      </c>
      <c r="I33" s="16">
        <f t="shared" si="9"/>
        <v>-44435.6</v>
      </c>
      <c r="J33" s="16">
        <f t="shared" si="9"/>
        <v>-29735.2</v>
      </c>
      <c r="K33" s="16">
        <f t="shared" si="9"/>
        <v>-24970</v>
      </c>
      <c r="L33" s="16">
        <f t="shared" si="9"/>
        <v>-19368.8</v>
      </c>
      <c r="M33" s="16">
        <f t="shared" si="9"/>
        <v>-13886.4</v>
      </c>
      <c r="N33" s="16">
        <f t="shared" si="9"/>
        <v>-10740.4</v>
      </c>
      <c r="O33" s="30">
        <f aca="true" t="shared" si="10" ref="O33:O55">SUM(B33:N33)</f>
        <v>-310653.2000000001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-7201.4</v>
      </c>
      <c r="C34" s="29">
        <f aca="true" t="shared" si="11" ref="C34:O34">SUM(C35:C45)</f>
        <v>-5132.4</v>
      </c>
      <c r="D34" s="29">
        <f t="shared" si="11"/>
        <v>-4715.39</v>
      </c>
      <c r="E34" s="29">
        <f t="shared" si="11"/>
        <v>-1331.22</v>
      </c>
      <c r="F34" s="29">
        <f t="shared" si="11"/>
        <v>-4667.28</v>
      </c>
      <c r="G34" s="29">
        <f t="shared" si="11"/>
        <v>-6575.89</v>
      </c>
      <c r="H34" s="29">
        <f t="shared" si="11"/>
        <v>-1170.83</v>
      </c>
      <c r="I34" s="29">
        <f t="shared" si="11"/>
        <v>-5132.4</v>
      </c>
      <c r="J34" s="29">
        <f t="shared" si="11"/>
        <v>-4827.66</v>
      </c>
      <c r="K34" s="29">
        <f t="shared" si="11"/>
        <v>-411223.03</v>
      </c>
      <c r="L34" s="29">
        <f t="shared" si="11"/>
        <v>-374565.45</v>
      </c>
      <c r="M34" s="29">
        <f t="shared" si="11"/>
        <v>-3015.28</v>
      </c>
      <c r="N34" s="29">
        <f t="shared" si="11"/>
        <v>-1587.83</v>
      </c>
      <c r="O34" s="29">
        <f t="shared" si="11"/>
        <v>-831146.06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-7201.4</v>
      </c>
      <c r="C43" s="31">
        <v>-5132.4</v>
      </c>
      <c r="D43" s="31">
        <v>-4715.39</v>
      </c>
      <c r="E43" s="31">
        <v>-1331.22</v>
      </c>
      <c r="F43" s="31">
        <v>-4667.28</v>
      </c>
      <c r="G43" s="31">
        <v>-6575.89</v>
      </c>
      <c r="H43" s="31">
        <v>-1170.83</v>
      </c>
      <c r="I43" s="31">
        <v>-5132.4</v>
      </c>
      <c r="J43" s="31">
        <v>-4827.66</v>
      </c>
      <c r="K43" s="31">
        <v>-6223.03</v>
      </c>
      <c r="L43" s="31">
        <v>-5565.45</v>
      </c>
      <c r="M43" s="31">
        <v>-3015.28</v>
      </c>
      <c r="N43" s="31">
        <v>-1587.83</v>
      </c>
      <c r="O43" s="31">
        <f>SUM(B43:N43)</f>
        <v>-57146.06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1109102.4799999997</v>
      </c>
      <c r="C53" s="34">
        <f aca="true" t="shared" si="13" ref="C53:N53">+C20+C31</f>
        <v>762654.45</v>
      </c>
      <c r="D53" s="34">
        <f t="shared" si="13"/>
        <v>719587.38</v>
      </c>
      <c r="E53" s="34">
        <f t="shared" si="13"/>
        <v>204819</v>
      </c>
      <c r="F53" s="34">
        <f t="shared" si="13"/>
        <v>711942.1799999999</v>
      </c>
      <c r="G53" s="34">
        <f t="shared" si="13"/>
        <v>1008013.7899999999</v>
      </c>
      <c r="H53" s="34">
        <f t="shared" si="13"/>
        <v>179932.27</v>
      </c>
      <c r="I53" s="34">
        <f t="shared" si="13"/>
        <v>774813.6299999999</v>
      </c>
      <c r="J53" s="34">
        <f t="shared" si="13"/>
        <v>728160.72</v>
      </c>
      <c r="K53" s="34">
        <f t="shared" si="13"/>
        <v>554006.8999999999</v>
      </c>
      <c r="L53" s="34">
        <f t="shared" si="13"/>
        <v>494606.47</v>
      </c>
      <c r="M53" s="34">
        <f t="shared" si="13"/>
        <v>471488.17</v>
      </c>
      <c r="N53" s="34">
        <f t="shared" si="13"/>
        <v>242219.36000000002</v>
      </c>
      <c r="O53" s="34">
        <f>SUM(B53:N53)</f>
        <v>7961346.799999999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1109102.47</v>
      </c>
      <c r="C59" s="42">
        <f t="shared" si="14"/>
        <v>762654.45</v>
      </c>
      <c r="D59" s="42">
        <f t="shared" si="14"/>
        <v>719587.38</v>
      </c>
      <c r="E59" s="42">
        <f t="shared" si="14"/>
        <v>204819</v>
      </c>
      <c r="F59" s="42">
        <f t="shared" si="14"/>
        <v>711942.18</v>
      </c>
      <c r="G59" s="42">
        <f t="shared" si="14"/>
        <v>1008013.78</v>
      </c>
      <c r="H59" s="42">
        <f t="shared" si="14"/>
        <v>179932.28</v>
      </c>
      <c r="I59" s="42">
        <f t="shared" si="14"/>
        <v>774813.64</v>
      </c>
      <c r="J59" s="42">
        <f t="shared" si="14"/>
        <v>728160.71</v>
      </c>
      <c r="K59" s="42">
        <f t="shared" si="14"/>
        <v>554006.9</v>
      </c>
      <c r="L59" s="42">
        <f t="shared" si="14"/>
        <v>494606.47</v>
      </c>
      <c r="M59" s="42">
        <f t="shared" si="14"/>
        <v>471488.17</v>
      </c>
      <c r="N59" s="42">
        <f t="shared" si="14"/>
        <v>242219.35</v>
      </c>
      <c r="O59" s="34">
        <f t="shared" si="14"/>
        <v>7961346.779999999</v>
      </c>
      <c r="Q59"/>
    </row>
    <row r="60" spans="1:18" ht="18.75" customHeight="1">
      <c r="A60" s="26" t="s">
        <v>54</v>
      </c>
      <c r="B60" s="42">
        <v>914881.36</v>
      </c>
      <c r="C60" s="42">
        <v>555729.52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1470610.88</v>
      </c>
      <c r="P60"/>
      <c r="Q60"/>
      <c r="R60" s="41"/>
    </row>
    <row r="61" spans="1:16" ht="18.75" customHeight="1">
      <c r="A61" s="26" t="s">
        <v>55</v>
      </c>
      <c r="B61" s="42">
        <v>194221.11</v>
      </c>
      <c r="C61" s="42">
        <v>206924.93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401146.04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719587.38</v>
      </c>
      <c r="E62" s="43">
        <v>0</v>
      </c>
      <c r="F62" s="43">
        <v>0</v>
      </c>
      <c r="G62" s="43">
        <v>0</v>
      </c>
      <c r="H62" s="42">
        <v>179932.28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899519.66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204819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204819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711942.18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711942.18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1008013.78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1008013.78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774813.64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774813.64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728160.71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728160.71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554006.9</v>
      </c>
      <c r="L68" s="29">
        <v>494606.47</v>
      </c>
      <c r="M68" s="43">
        <v>0</v>
      </c>
      <c r="N68" s="43">
        <v>0</v>
      </c>
      <c r="O68" s="34">
        <f t="shared" si="15"/>
        <v>1048613.37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471488.17</v>
      </c>
      <c r="N69" s="43">
        <v>0</v>
      </c>
      <c r="O69" s="34">
        <f t="shared" si="15"/>
        <v>471488.17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242219.35</v>
      </c>
      <c r="O70" s="46">
        <f t="shared" si="15"/>
        <v>242219.35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2023-02-28T20:57:33Z</dcterms:modified>
  <cp:category/>
  <cp:version/>
  <cp:contentType/>
  <cp:contentStatus/>
</cp:coreProperties>
</file>