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<sst xmlns="http://schemas.openxmlformats.org/spreadsheetml/2006/main" count="88" uniqueCount="85">
  <si>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</si>
  <si>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</si>
  <si>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</si>
  <si>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</si>
  <si>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</si>
  <si>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</si>
  <si>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</si>
  <si>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</si>
  <si>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</si>
  <si>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</si>
  <si>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</si>
  <si>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</si>
  <si>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</si>
  <si>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</si>
  <si>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</si>
  <si>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</si>
  <si>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</si>
  <si>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</si>
  <si>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</si>
  <si>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</si>
  <si>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</si>
  <si>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</si>
  <si>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</si>
  <si>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</si>
  <si>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</si>
  <si>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</si>
  <si>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</si>
  <si>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</si>
  <si>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</si>
  <si>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</si>
  <si>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</si>
  <si>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</si>
  <si>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</si>
  <si>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</si>
  <si>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</si>
  <si>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</si>
  <si>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</si>
  <si>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</si>
  <si>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</si>
  <si>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</si>
  <si>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</si>
  <si>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</si>
  <si>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</si>
  <si>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</si>
  <si>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</si>
  <si>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</si>
  <si>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</si>
  <si>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</si>
  <si>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</si>
  <si>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</si>
  <si>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</si>
  <si>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</si>
  <si>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</si>
  <si>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</si>
  <si>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</si>
  <si>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</si>
  <si>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</si>
  <si>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</si>
  <si>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</si>
  <si>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</si>
  <si>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</si>
  <si>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</si>
  <si>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</si>
  <si>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</si>
  <si>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</si>
  <si>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</si>
  <si>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</si>
  <si>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</si>
  <si>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</si>
  <si>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</si>
  <si>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</si>
  <si>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</si>
  <si>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</si>
  <si>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</si>
  <si>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</si>
  <si>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</si>
  <si>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</si>
  <si>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</si>
  <si>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</si>
  <si>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</si>
  <si>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</si>
  <si>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</si>
  <si>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</si>
  <si>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</si>
  <si>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19/02/23 - VENCIMENTO 28/02/23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</si>
</sst>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111410</v>
      </c>
      <c r="C7" s="9">
        <f t="shared" si="0"/>
        <v>75617</v>
      </c>
      <c r="D7" s="9">
        <f t="shared" si="0"/>
        <v>86899</v>
      </c>
      <c r="E7" s="9">
        <f t="shared" si="0"/>
        <v>19942</v>
      </c>
      <c r="F7" s="9">
        <f t="shared" si="0"/>
        <v>70787</v>
      </c>
      <c r="G7" s="9">
        <f t="shared" si="0"/>
        <v>95192</v>
      </c>
      <c r="H7" s="9">
        <f t="shared" si="0"/>
        <v>10617</v>
      </c>
      <c r="I7" s="9">
        <f t="shared" si="0"/>
        <v>79871</v>
      </c>
      <c r="J7" s="9">
        <f t="shared" si="0"/>
        <v>63002</v>
      </c>
      <c r="K7" s="9">
        <f t="shared" si="0"/>
        <v>108888</v>
      </c>
      <c r="L7" s="9">
        <f t="shared" si="0"/>
        <v>80511</v>
      </c>
      <c r="M7" s="9">
        <f t="shared" si="0"/>
        <v>33413</v>
      </c>
      <c r="N7" s="9">
        <f t="shared" si="0"/>
        <v>19326</v>
      </c>
      <c r="O7" s="9">
        <f t="shared" si="0"/>
        <v>855475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5533</v>
      </c>
      <c r="C8" s="11">
        <f t="shared" si="1"/>
        <v>5377</v>
      </c>
      <c r="D8" s="11">
        <f t="shared" si="1"/>
        <v>4109</v>
      </c>
      <c r="E8" s="11">
        <f t="shared" si="1"/>
        <v>802</v>
      </c>
      <c r="F8" s="11">
        <f t="shared" si="1"/>
        <v>3479</v>
      </c>
      <c r="G8" s="11">
        <f t="shared" si="1"/>
        <v>4299</v>
      </c>
      <c r="H8" s="11">
        <f t="shared" si="1"/>
        <v>671</v>
      </c>
      <c r="I8" s="11">
        <f t="shared" si="1"/>
        <v>6087</v>
      </c>
      <c r="J8" s="11">
        <f t="shared" si="1"/>
        <v>3860</v>
      </c>
      <c r="K8" s="11">
        <f t="shared" si="1"/>
        <v>4023</v>
      </c>
      <c r="L8" s="11">
        <f t="shared" si="1"/>
        <v>2707</v>
      </c>
      <c r="M8" s="11">
        <f t="shared" si="1"/>
        <v>1617</v>
      </c>
      <c r="N8" s="11">
        <f t="shared" si="1"/>
        <v>1059</v>
      </c>
      <c r="O8" s="11">
        <f t="shared" si="1"/>
        <v>43623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5533</v>
      </c>
      <c r="C9" s="11">
        <v>5377</v>
      </c>
      <c r="D9" s="11">
        <v>4109</v>
      </c>
      <c r="E9" s="11">
        <v>802</v>
      </c>
      <c r="F9" s="11">
        <v>3479</v>
      </c>
      <c r="G9" s="11">
        <v>4299</v>
      </c>
      <c r="H9" s="11">
        <v>671</v>
      </c>
      <c r="I9" s="11">
        <v>6087</v>
      </c>
      <c r="J9" s="11">
        <v>3860</v>
      </c>
      <c r="K9" s="11">
        <v>4018</v>
      </c>
      <c r="L9" s="11">
        <v>2707</v>
      </c>
      <c r="M9" s="11">
        <v>1617</v>
      </c>
      <c r="N9" s="11">
        <v>1051</v>
      </c>
      <c r="O9" s="11">
        <f>SUM(B9:N9)</f>
        <v>43610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0</v>
      </c>
      <c r="N10" s="13">
        <v>8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105877</v>
      </c>
      <c r="C11" s="13">
        <v>70240</v>
      </c>
      <c r="D11" s="13">
        <v>82790</v>
      </c>
      <c r="E11" s="13">
        <v>19140</v>
      </c>
      <c r="F11" s="13">
        <v>67308</v>
      </c>
      <c r="G11" s="13">
        <v>90893</v>
      </c>
      <c r="H11" s="13">
        <v>9946</v>
      </c>
      <c r="I11" s="13">
        <v>73784</v>
      </c>
      <c r="J11" s="13">
        <v>59142</v>
      </c>
      <c r="K11" s="13">
        <v>104865</v>
      </c>
      <c r="L11" s="13">
        <v>77804</v>
      </c>
      <c r="M11" s="13">
        <v>31796</v>
      </c>
      <c r="N11" s="13">
        <v>18267</v>
      </c>
      <c r="O11" s="11">
        <f>SUM(B11:N11)</f>
        <v>811852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7688</v>
      </c>
      <c r="C12" s="13">
        <v>6677</v>
      </c>
      <c r="D12" s="13">
        <v>7168</v>
      </c>
      <c r="E12" s="13">
        <v>2099</v>
      </c>
      <c r="F12" s="13">
        <v>6561</v>
      </c>
      <c r="G12" s="13">
        <v>9610</v>
      </c>
      <c r="H12" s="13">
        <v>1102</v>
      </c>
      <c r="I12" s="13">
        <v>7946</v>
      </c>
      <c r="J12" s="13">
        <v>5212</v>
      </c>
      <c r="K12" s="13">
        <v>7043</v>
      </c>
      <c r="L12" s="13">
        <v>5283</v>
      </c>
      <c r="M12" s="13">
        <v>1712</v>
      </c>
      <c r="N12" s="13">
        <v>794</v>
      </c>
      <c r="O12" s="11">
        <f>SUM(B12:N12)</f>
        <v>68895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98189</v>
      </c>
      <c r="C13" s="15">
        <f t="shared" si="2"/>
        <v>63563</v>
      </c>
      <c r="D13" s="15">
        <f t="shared" si="2"/>
        <v>75622</v>
      </c>
      <c r="E13" s="15">
        <f t="shared" si="2"/>
        <v>17041</v>
      </c>
      <c r="F13" s="15">
        <f t="shared" si="2"/>
        <v>60747</v>
      </c>
      <c r="G13" s="15">
        <f t="shared" si="2"/>
        <v>81283</v>
      </c>
      <c r="H13" s="15">
        <f t="shared" si="2"/>
        <v>8844</v>
      </c>
      <c r="I13" s="15">
        <f t="shared" si="2"/>
        <v>65838</v>
      </c>
      <c r="J13" s="15">
        <f t="shared" si="2"/>
        <v>53930</v>
      </c>
      <c r="K13" s="15">
        <f t="shared" si="2"/>
        <v>97822</v>
      </c>
      <c r="L13" s="15">
        <f t="shared" si="2"/>
        <v>72521</v>
      </c>
      <c r="M13" s="15">
        <f t="shared" si="2"/>
        <v>30084</v>
      </c>
      <c r="N13" s="15">
        <f t="shared" si="2"/>
        <v>17473</v>
      </c>
      <c r="O13" s="11">
        <f>SUM(B13:N13)</f>
        <v>742957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1.491722779883826</v>
      </c>
      <c r="C18" s="19">
        <v>1.579199050055379</v>
      </c>
      <c r="D18" s="19">
        <v>1.665061158940183</v>
      </c>
      <c r="E18" s="19">
        <v>1.119709198955922</v>
      </c>
      <c r="F18" s="19">
        <v>1.656712380463148</v>
      </c>
      <c r="G18" s="19">
        <v>1.859131019981689</v>
      </c>
      <c r="H18" s="19">
        <v>2.283648590270734</v>
      </c>
      <c r="I18" s="19">
        <v>1.451855277681627</v>
      </c>
      <c r="J18" s="19">
        <v>1.691489821361346</v>
      </c>
      <c r="K18" s="19">
        <v>1.431269773610114</v>
      </c>
      <c r="L18" s="19">
        <v>1.5313162731069</v>
      </c>
      <c r="M18" s="19">
        <v>1.574525346692563</v>
      </c>
      <c r="N18" s="19">
        <v>1.383094793720871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584048.53</v>
      </c>
      <c r="C20" s="24">
        <f t="shared" si="3"/>
        <v>411676.95999999996</v>
      </c>
      <c r="D20" s="24">
        <f t="shared" si="3"/>
        <v>436389.25999999995</v>
      </c>
      <c r="E20" s="24">
        <f t="shared" si="3"/>
        <v>119537.32</v>
      </c>
      <c r="F20" s="24">
        <f t="shared" si="3"/>
        <v>402115.95</v>
      </c>
      <c r="G20" s="24">
        <f t="shared" si="3"/>
        <v>523842.9799999999</v>
      </c>
      <c r="H20" s="24">
        <f t="shared" si="3"/>
        <v>95613.33</v>
      </c>
      <c r="I20" s="24">
        <f t="shared" si="3"/>
        <v>420543.82999999996</v>
      </c>
      <c r="J20" s="24">
        <f t="shared" si="3"/>
        <v>367015.23</v>
      </c>
      <c r="K20" s="24">
        <f t="shared" si="3"/>
        <v>523274.36999999994</v>
      </c>
      <c r="L20" s="24">
        <f t="shared" si="3"/>
        <v>476530.3199999999</v>
      </c>
      <c r="M20" s="24">
        <f t="shared" si="3"/>
        <v>245226.36</v>
      </c>
      <c r="N20" s="24">
        <f t="shared" si="3"/>
        <v>109789.26000000001</v>
      </c>
      <c r="O20" s="24">
        <f>O21+O22+O23+O24+O25+O26+O27+O28+O29</f>
        <v>4715603.699999998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327144.32</v>
      </c>
      <c r="C21" s="28">
        <f t="shared" si="4"/>
        <v>229384.17</v>
      </c>
      <c r="D21" s="28">
        <f t="shared" si="4"/>
        <v>231186.1</v>
      </c>
      <c r="E21" s="28">
        <f t="shared" si="4"/>
        <v>90634.4</v>
      </c>
      <c r="F21" s="28">
        <f t="shared" si="4"/>
        <v>218278.79</v>
      </c>
      <c r="G21" s="28">
        <f t="shared" si="4"/>
        <v>241521.14</v>
      </c>
      <c r="H21" s="28">
        <f t="shared" si="4"/>
        <v>36166.81</v>
      </c>
      <c r="I21" s="28">
        <f t="shared" si="4"/>
        <v>240579.44</v>
      </c>
      <c r="J21" s="28">
        <f t="shared" si="4"/>
        <v>190870.86</v>
      </c>
      <c r="K21" s="28">
        <f t="shared" si="4"/>
        <v>311822.57</v>
      </c>
      <c r="L21" s="28">
        <f t="shared" si="4"/>
        <v>262522.22</v>
      </c>
      <c r="M21" s="28">
        <f t="shared" si="4"/>
        <v>125719.75</v>
      </c>
      <c r="N21" s="28">
        <f t="shared" si="4"/>
        <v>65683.28</v>
      </c>
      <c r="O21" s="28">
        <f aca="true" t="shared" si="5" ref="O21:O29">SUM(B21:N21)</f>
        <v>2571513.849999999</v>
      </c>
    </row>
    <row r="22" spans="1:23" ht="18.75" customHeight="1">
      <c r="A22" s="26" t="s">
        <v>33</v>
      </c>
      <c r="B22" s="28">
        <f>IF(B18&lt;&gt;0,ROUND((B18-1)*B21,2),0)</f>
        <v>160864.31</v>
      </c>
      <c r="C22" s="28">
        <f aca="true" t="shared" si="6" ref="C22:N22">IF(C18&lt;&gt;0,ROUND((C18-1)*C21,2),0)</f>
        <v>132859.09</v>
      </c>
      <c r="D22" s="28">
        <f t="shared" si="6"/>
        <v>153752.9</v>
      </c>
      <c r="E22" s="28">
        <f t="shared" si="6"/>
        <v>10849.77</v>
      </c>
      <c r="F22" s="28">
        <f t="shared" si="6"/>
        <v>143346.38</v>
      </c>
      <c r="G22" s="28">
        <f t="shared" si="6"/>
        <v>207498.3</v>
      </c>
      <c r="H22" s="28">
        <f t="shared" si="6"/>
        <v>46425.47</v>
      </c>
      <c r="I22" s="28">
        <f t="shared" si="6"/>
        <v>108707.09</v>
      </c>
      <c r="J22" s="28">
        <f t="shared" si="6"/>
        <v>131985.26</v>
      </c>
      <c r="K22" s="28">
        <f t="shared" si="6"/>
        <v>134479.65</v>
      </c>
      <c r="L22" s="28">
        <f t="shared" si="6"/>
        <v>139482.33</v>
      </c>
      <c r="M22" s="28">
        <f t="shared" si="6"/>
        <v>72229.18</v>
      </c>
      <c r="N22" s="28">
        <f t="shared" si="6"/>
        <v>25162.92</v>
      </c>
      <c r="O22" s="28">
        <f t="shared" si="5"/>
        <v>1467642.6499999997</v>
      </c>
      <c r="W22" s="51"/>
    </row>
    <row r="23" spans="1:15" ht="18.75" customHeight="1">
      <c r="A23" s="26" t="s">
        <v>34</v>
      </c>
      <c r="B23" s="28">
        <v>30083.68</v>
      </c>
      <c r="C23" s="28">
        <v>19838.49</v>
      </c>
      <c r="D23" s="28">
        <v>18249.75</v>
      </c>
      <c r="E23" s="28">
        <v>6829.02</v>
      </c>
      <c r="F23" s="28">
        <v>18099.33</v>
      </c>
      <c r="G23" s="28">
        <v>28860.03</v>
      </c>
      <c r="H23" s="28">
        <v>4627.89</v>
      </c>
      <c r="I23" s="28">
        <v>24628.04</v>
      </c>
      <c r="J23" s="28">
        <v>20494.13</v>
      </c>
      <c r="K23" s="28">
        <v>31954.63</v>
      </c>
      <c r="L23" s="28">
        <v>29930.02</v>
      </c>
      <c r="M23" s="28">
        <v>15360.18</v>
      </c>
      <c r="N23" s="28">
        <v>7979.43</v>
      </c>
      <c r="O23" s="28">
        <f t="shared" si="5"/>
        <v>256934.62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1318.14</v>
      </c>
      <c r="C26" s="28">
        <v>974.91</v>
      </c>
      <c r="D26" s="28">
        <v>1018.17</v>
      </c>
      <c r="E26" s="28">
        <v>276.9</v>
      </c>
      <c r="F26" s="28">
        <v>943.18</v>
      </c>
      <c r="G26" s="28">
        <v>1211.42</v>
      </c>
      <c r="H26" s="28">
        <v>219.21</v>
      </c>
      <c r="I26" s="28">
        <v>954.72</v>
      </c>
      <c r="J26" s="28">
        <v>856.65</v>
      </c>
      <c r="K26" s="28">
        <v>1211.42</v>
      </c>
      <c r="L26" s="28">
        <v>1096.05</v>
      </c>
      <c r="M26" s="28">
        <v>542.26</v>
      </c>
      <c r="N26" s="28">
        <v>253.81</v>
      </c>
      <c r="O26" s="28">
        <f t="shared" si="5"/>
        <v>10876.84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-31674.91</v>
      </c>
      <c r="C31" s="28">
        <f aca="true" t="shared" si="7" ref="C31:O31">+C32+C34+C47+C48+C49+C54-C55</f>
        <v>-29079.9</v>
      </c>
      <c r="D31" s="28">
        <f t="shared" si="7"/>
        <v>-23741.28</v>
      </c>
      <c r="E31" s="28">
        <f t="shared" si="7"/>
        <v>-5068.52</v>
      </c>
      <c r="F31" s="28">
        <f t="shared" si="7"/>
        <v>-20552.27</v>
      </c>
      <c r="G31" s="28">
        <f t="shared" si="7"/>
        <v>-25651.87</v>
      </c>
      <c r="H31" s="28">
        <f t="shared" si="7"/>
        <v>-4171.34</v>
      </c>
      <c r="I31" s="28">
        <f t="shared" si="7"/>
        <v>-32091.629999999997</v>
      </c>
      <c r="J31" s="28">
        <f t="shared" si="7"/>
        <v>-21747.510000000002</v>
      </c>
      <c r="K31" s="28">
        <f t="shared" si="7"/>
        <v>-429415.47000000003</v>
      </c>
      <c r="L31" s="28">
        <f t="shared" si="7"/>
        <v>-387005.51999999996</v>
      </c>
      <c r="M31" s="28">
        <f t="shared" si="7"/>
        <v>-10130.08</v>
      </c>
      <c r="N31" s="28">
        <f t="shared" si="7"/>
        <v>-6035.8099999999995</v>
      </c>
      <c r="O31" s="28">
        <f t="shared" si="7"/>
        <v>-1026366.11</v>
      </c>
    </row>
    <row r="32" spans="1:15" ht="18.75" customHeight="1">
      <c r="A32" s="26" t="s">
        <v>38</v>
      </c>
      <c r="B32" s="29">
        <f>+B33</f>
        <v>-24345.2</v>
      </c>
      <c r="C32" s="29">
        <f>+C33</f>
        <v>-23658.8</v>
      </c>
      <c r="D32" s="29">
        <f aca="true" t="shared" si="8" ref="D32:O32">+D33</f>
        <v>-18079.6</v>
      </c>
      <c r="E32" s="29">
        <f t="shared" si="8"/>
        <v>-3528.8</v>
      </c>
      <c r="F32" s="29">
        <f t="shared" si="8"/>
        <v>-15307.6</v>
      </c>
      <c r="G32" s="29">
        <f t="shared" si="8"/>
        <v>-18915.6</v>
      </c>
      <c r="H32" s="29">
        <f t="shared" si="8"/>
        <v>-2952.4</v>
      </c>
      <c r="I32" s="29">
        <f t="shared" si="8"/>
        <v>-26782.8</v>
      </c>
      <c r="J32" s="29">
        <f t="shared" si="8"/>
        <v>-16984</v>
      </c>
      <c r="K32" s="29">
        <f t="shared" si="8"/>
        <v>-17679.2</v>
      </c>
      <c r="L32" s="29">
        <f t="shared" si="8"/>
        <v>-11910.8</v>
      </c>
      <c r="M32" s="29">
        <f t="shared" si="8"/>
        <v>-7114.8</v>
      </c>
      <c r="N32" s="29">
        <f t="shared" si="8"/>
        <v>-4624.4</v>
      </c>
      <c r="O32" s="29">
        <f t="shared" si="8"/>
        <v>-191883.99999999997</v>
      </c>
    </row>
    <row r="33" spans="1:26" ht="18.75" customHeight="1">
      <c r="A33" s="27" t="s">
        <v>39</v>
      </c>
      <c r="B33" s="16">
        <f>ROUND((-B9)*$G$3,2)</f>
        <v>-24345.2</v>
      </c>
      <c r="C33" s="16">
        <f aca="true" t="shared" si="9" ref="C33:N33">ROUND((-C9)*$G$3,2)</f>
        <v>-23658.8</v>
      </c>
      <c r="D33" s="16">
        <f t="shared" si="9"/>
        <v>-18079.6</v>
      </c>
      <c r="E33" s="16">
        <f t="shared" si="9"/>
        <v>-3528.8</v>
      </c>
      <c r="F33" s="16">
        <f t="shared" si="9"/>
        <v>-15307.6</v>
      </c>
      <c r="G33" s="16">
        <f t="shared" si="9"/>
        <v>-18915.6</v>
      </c>
      <c r="H33" s="16">
        <f t="shared" si="9"/>
        <v>-2952.4</v>
      </c>
      <c r="I33" s="16">
        <f t="shared" si="9"/>
        <v>-26782.8</v>
      </c>
      <c r="J33" s="16">
        <f t="shared" si="9"/>
        <v>-16984</v>
      </c>
      <c r="K33" s="16">
        <f t="shared" si="9"/>
        <v>-17679.2</v>
      </c>
      <c r="L33" s="16">
        <f t="shared" si="9"/>
        <v>-11910.8</v>
      </c>
      <c r="M33" s="16">
        <f t="shared" si="9"/>
        <v>-7114.8</v>
      </c>
      <c r="N33" s="16">
        <f t="shared" si="9"/>
        <v>-4624.4</v>
      </c>
      <c r="O33" s="30">
        <f aca="true" t="shared" si="10" ref="O33:O55">SUM(B33:N33)</f>
        <v>-191883.99999999997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-7329.71</v>
      </c>
      <c r="C34" s="29">
        <f aca="true" t="shared" si="11" ref="C34:O34">SUM(C35:C45)</f>
        <v>-5421.1</v>
      </c>
      <c r="D34" s="29">
        <f t="shared" si="11"/>
        <v>-5661.68</v>
      </c>
      <c r="E34" s="29">
        <f t="shared" si="11"/>
        <v>-1539.72</v>
      </c>
      <c r="F34" s="29">
        <f t="shared" si="11"/>
        <v>-5244.67</v>
      </c>
      <c r="G34" s="29">
        <f t="shared" si="11"/>
        <v>-6736.27</v>
      </c>
      <c r="H34" s="29">
        <f t="shared" si="11"/>
        <v>-1218.94</v>
      </c>
      <c r="I34" s="29">
        <f t="shared" si="11"/>
        <v>-5308.83</v>
      </c>
      <c r="J34" s="29">
        <f t="shared" si="11"/>
        <v>-4763.51</v>
      </c>
      <c r="K34" s="29">
        <f t="shared" si="11"/>
        <v>-411736.27</v>
      </c>
      <c r="L34" s="29">
        <f t="shared" si="11"/>
        <v>-375094.72</v>
      </c>
      <c r="M34" s="29">
        <f t="shared" si="11"/>
        <v>-3015.28</v>
      </c>
      <c r="N34" s="29">
        <f t="shared" si="11"/>
        <v>-1411.41</v>
      </c>
      <c r="O34" s="29">
        <f t="shared" si="11"/>
        <v>-834482.11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-7329.71</v>
      </c>
      <c r="C43" s="31">
        <v>-5421.1</v>
      </c>
      <c r="D43" s="31">
        <v>-5661.68</v>
      </c>
      <c r="E43" s="31">
        <v>-1539.72</v>
      </c>
      <c r="F43" s="31">
        <v>-5244.67</v>
      </c>
      <c r="G43" s="31">
        <v>-6736.27</v>
      </c>
      <c r="H43" s="31">
        <v>-1218.94</v>
      </c>
      <c r="I43" s="31">
        <v>-5308.83</v>
      </c>
      <c r="J43" s="31">
        <v>-4763.51</v>
      </c>
      <c r="K43" s="31">
        <v>-6736.27</v>
      </c>
      <c r="L43" s="31">
        <v>-6094.72</v>
      </c>
      <c r="M43" s="31">
        <v>-3015.28</v>
      </c>
      <c r="N43" s="31">
        <v>-1411.41</v>
      </c>
      <c r="O43" s="31">
        <f>SUM(B43:N43)</f>
        <v>-60482.110000000015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552373.62</v>
      </c>
      <c r="C53" s="34">
        <f aca="true" t="shared" si="13" ref="C53:N53">+C20+C31</f>
        <v>382597.05999999994</v>
      </c>
      <c r="D53" s="34">
        <f t="shared" si="13"/>
        <v>412647.98</v>
      </c>
      <c r="E53" s="34">
        <f t="shared" si="13"/>
        <v>114468.8</v>
      </c>
      <c r="F53" s="34">
        <f t="shared" si="13"/>
        <v>381563.68</v>
      </c>
      <c r="G53" s="34">
        <f t="shared" si="13"/>
        <v>498191.1099999999</v>
      </c>
      <c r="H53" s="34">
        <f t="shared" si="13"/>
        <v>91441.99</v>
      </c>
      <c r="I53" s="34">
        <f t="shared" si="13"/>
        <v>388452.19999999995</v>
      </c>
      <c r="J53" s="34">
        <f t="shared" si="13"/>
        <v>345267.72</v>
      </c>
      <c r="K53" s="34">
        <f t="shared" si="13"/>
        <v>93858.8999999999</v>
      </c>
      <c r="L53" s="34">
        <f t="shared" si="13"/>
        <v>89524.79999999993</v>
      </c>
      <c r="M53" s="34">
        <f t="shared" si="13"/>
        <v>235096.28</v>
      </c>
      <c r="N53" s="34">
        <f t="shared" si="13"/>
        <v>103753.45000000001</v>
      </c>
      <c r="O53" s="34">
        <f>SUM(B53:N53)</f>
        <v>3689237.59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552373.63</v>
      </c>
      <c r="C59" s="42">
        <f t="shared" si="14"/>
        <v>382597.06</v>
      </c>
      <c r="D59" s="42">
        <f t="shared" si="14"/>
        <v>412647.97</v>
      </c>
      <c r="E59" s="42">
        <f t="shared" si="14"/>
        <v>114468.8</v>
      </c>
      <c r="F59" s="42">
        <f t="shared" si="14"/>
        <v>381563.69</v>
      </c>
      <c r="G59" s="42">
        <f t="shared" si="14"/>
        <v>498191.12</v>
      </c>
      <c r="H59" s="42">
        <f t="shared" si="14"/>
        <v>91442</v>
      </c>
      <c r="I59" s="42">
        <f t="shared" si="14"/>
        <v>388452.2</v>
      </c>
      <c r="J59" s="42">
        <f t="shared" si="14"/>
        <v>345267.72</v>
      </c>
      <c r="K59" s="42">
        <f t="shared" si="14"/>
        <v>93858.89</v>
      </c>
      <c r="L59" s="42">
        <f t="shared" si="14"/>
        <v>89524.79</v>
      </c>
      <c r="M59" s="42">
        <f t="shared" si="14"/>
        <v>235096.29</v>
      </c>
      <c r="N59" s="42">
        <f t="shared" si="14"/>
        <v>103753.45</v>
      </c>
      <c r="O59" s="34">
        <f t="shared" si="14"/>
        <v>3689237.610000001</v>
      </c>
      <c r="Q59"/>
    </row>
    <row r="60" spans="1:18" ht="18.75" customHeight="1">
      <c r="A60" s="26" t="s">
        <v>54</v>
      </c>
      <c r="B60" s="42">
        <v>461147.35</v>
      </c>
      <c r="C60" s="42">
        <v>282088.2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743235.55</v>
      </c>
      <c r="P60"/>
      <c r="Q60"/>
      <c r="R60" s="41"/>
    </row>
    <row r="61" spans="1:16" ht="18.75" customHeight="1">
      <c r="A61" s="26" t="s">
        <v>55</v>
      </c>
      <c r="B61" s="42">
        <v>91226.28</v>
      </c>
      <c r="C61" s="42">
        <v>100508.86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191735.14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412647.97</v>
      </c>
      <c r="E62" s="43">
        <v>0</v>
      </c>
      <c r="F62" s="43">
        <v>0</v>
      </c>
      <c r="G62" s="43">
        <v>0</v>
      </c>
      <c r="H62" s="42">
        <v>91442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504089.97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114468.8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114468.8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381563.69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381563.69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498191.12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498191.12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388452.2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388452.2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345267.72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345267.72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93858.89</v>
      </c>
      <c r="L68" s="29">
        <v>89524.79</v>
      </c>
      <c r="M68" s="43">
        <v>0</v>
      </c>
      <c r="N68" s="43">
        <v>0</v>
      </c>
      <c r="O68" s="34">
        <f t="shared" si="15"/>
        <v>183383.68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235096.29</v>
      </c>
      <c r="N69" s="43">
        <v>0</v>
      </c>
      <c r="O69" s="34">
        <f t="shared" si="15"/>
        <v>235096.29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103753.45</v>
      </c>
      <c r="O70" s="46">
        <f t="shared" si="15"/>
        <v>103753.45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2023-02-28T20:53:18Z</dcterms:modified>
  <cp:category/>
  <cp:version/>
  <cp:contentType/>
  <cp:contentStatus/>
</cp:coreProperties>
</file>