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<sst xmlns="http://schemas.openxmlformats.org/spreadsheetml/2006/main" count="88" uniqueCount="85">
  <si>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</si>
  <si>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</si>
  <si>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</si>
  <si>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</si>
  <si>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</si>
  <si>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</si>
  <si>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</si>
  <si>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</si>
  <si>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</si>
  <si>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</si>
  <si>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</si>
  <si>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</si>
  <si>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</si>
  <si>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</si>
  <si>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</si>
  <si>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</si>
  <si>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</si>
  <si>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</si>
  <si>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</si>
  <si>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</si>
  <si>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</si>
  <si>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</si>
  <si>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</si>
  <si>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</si>
  <si>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</si>
  <si>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</si>
  <si>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</si>
  <si>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</si>
  <si>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</si>
  <si>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</si>
  <si>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</si>
  <si>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</si>
  <si>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</si>
  <si>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</si>
  <si>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</si>
  <si>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</si>
  <si>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</si>
  <si>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</si>
  <si>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</si>
  <si>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</si>
  <si>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</si>
  <si>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</si>
  <si>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</si>
  <si>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</si>
  <si>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</si>
  <si>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</si>
  <si>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</si>
  <si>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</si>
  <si>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</si>
  <si>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</si>
  <si>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</si>
  <si>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</si>
  <si>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</si>
  <si>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</si>
  <si>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</si>
  <si>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</si>
  <si>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</si>
  <si>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</si>
  <si>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</si>
  <si>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</si>
  <si>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</si>
  <si>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</si>
  <si>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</si>
  <si>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</si>
  <si>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</si>
  <si>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</si>
  <si>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</si>
  <si>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</si>
  <si>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</si>
  <si>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</si>
  <si>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</si>
  <si>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</si>
  <si>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</si>
  <si>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</si>
  <si>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</si>
  <si>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</si>
  <si>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</si>
  <si>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</si>
  <si>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</si>
  <si>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</si>
  <si>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</si>
  <si>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</si>
  <si>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</si>
  <si>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</si>
  <si>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18/02/23 - VENCIMENTO 28/02/23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</si>
</sst>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232669</v>
      </c>
      <c r="C7" s="9">
        <f t="shared" si="0"/>
        <v>150679</v>
      </c>
      <c r="D7" s="9">
        <f t="shared" si="0"/>
        <v>163649</v>
      </c>
      <c r="E7" s="9">
        <f t="shared" si="0"/>
        <v>39616</v>
      </c>
      <c r="F7" s="9">
        <f t="shared" si="0"/>
        <v>128810</v>
      </c>
      <c r="G7" s="9">
        <f t="shared" si="0"/>
        <v>188318</v>
      </c>
      <c r="H7" s="9">
        <f t="shared" si="0"/>
        <v>21128</v>
      </c>
      <c r="I7" s="9">
        <f t="shared" si="0"/>
        <v>156992</v>
      </c>
      <c r="J7" s="9">
        <f t="shared" si="0"/>
        <v>121804</v>
      </c>
      <c r="K7" s="9">
        <f t="shared" si="0"/>
        <v>209425</v>
      </c>
      <c r="L7" s="9">
        <f t="shared" si="0"/>
        <v>160261</v>
      </c>
      <c r="M7" s="9">
        <f t="shared" si="0"/>
        <v>65151</v>
      </c>
      <c r="N7" s="9">
        <f t="shared" si="0"/>
        <v>43198</v>
      </c>
      <c r="O7" s="9">
        <f t="shared" si="0"/>
        <v>1681700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10016</v>
      </c>
      <c r="C8" s="11">
        <f t="shared" si="1"/>
        <v>9424</v>
      </c>
      <c r="D8" s="11">
        <f t="shared" si="1"/>
        <v>7083</v>
      </c>
      <c r="E8" s="11">
        <f t="shared" si="1"/>
        <v>1458</v>
      </c>
      <c r="F8" s="11">
        <f t="shared" si="1"/>
        <v>5298</v>
      </c>
      <c r="G8" s="11">
        <f t="shared" si="1"/>
        <v>7603</v>
      </c>
      <c r="H8" s="11">
        <f t="shared" si="1"/>
        <v>1338</v>
      </c>
      <c r="I8" s="11">
        <f t="shared" si="1"/>
        <v>10763</v>
      </c>
      <c r="J8" s="11">
        <f t="shared" si="1"/>
        <v>6929</v>
      </c>
      <c r="K8" s="11">
        <f t="shared" si="1"/>
        <v>6688</v>
      </c>
      <c r="L8" s="11">
        <f t="shared" si="1"/>
        <v>4812</v>
      </c>
      <c r="M8" s="11">
        <f t="shared" si="1"/>
        <v>2873</v>
      </c>
      <c r="N8" s="11">
        <f t="shared" si="1"/>
        <v>2529</v>
      </c>
      <c r="O8" s="11">
        <f t="shared" si="1"/>
        <v>76814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10016</v>
      </c>
      <c r="C9" s="11">
        <v>9424</v>
      </c>
      <c r="D9" s="11">
        <v>7083</v>
      </c>
      <c r="E9" s="11">
        <v>1458</v>
      </c>
      <c r="F9" s="11">
        <v>5298</v>
      </c>
      <c r="G9" s="11">
        <v>7603</v>
      </c>
      <c r="H9" s="11">
        <v>1338</v>
      </c>
      <c r="I9" s="11">
        <v>10763</v>
      </c>
      <c r="J9" s="11">
        <v>6929</v>
      </c>
      <c r="K9" s="11">
        <v>6683</v>
      </c>
      <c r="L9" s="11">
        <v>4812</v>
      </c>
      <c r="M9" s="11">
        <v>2872</v>
      </c>
      <c r="N9" s="11">
        <v>2526</v>
      </c>
      <c r="O9" s="11">
        <f>SUM(B9:N9)</f>
        <v>76805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1</v>
      </c>
      <c r="N10" s="13">
        <v>3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222653</v>
      </c>
      <c r="C11" s="13">
        <v>141255</v>
      </c>
      <c r="D11" s="13">
        <v>156566</v>
      </c>
      <c r="E11" s="13">
        <v>38158</v>
      </c>
      <c r="F11" s="13">
        <v>123512</v>
      </c>
      <c r="G11" s="13">
        <v>180715</v>
      </c>
      <c r="H11" s="13">
        <v>19790</v>
      </c>
      <c r="I11" s="13">
        <v>146229</v>
      </c>
      <c r="J11" s="13">
        <v>114875</v>
      </c>
      <c r="K11" s="13">
        <v>202737</v>
      </c>
      <c r="L11" s="13">
        <v>155449</v>
      </c>
      <c r="M11" s="13">
        <v>62278</v>
      </c>
      <c r="N11" s="13">
        <v>40669</v>
      </c>
      <c r="O11" s="11">
        <f>SUM(B11:N11)</f>
        <v>1604886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16494</v>
      </c>
      <c r="C12" s="13">
        <v>13586</v>
      </c>
      <c r="D12" s="13">
        <v>12305</v>
      </c>
      <c r="E12" s="13">
        <v>4123</v>
      </c>
      <c r="F12" s="13">
        <v>11763</v>
      </c>
      <c r="G12" s="13">
        <v>18743</v>
      </c>
      <c r="H12" s="13">
        <v>2256</v>
      </c>
      <c r="I12" s="13">
        <v>14275</v>
      </c>
      <c r="J12" s="13">
        <v>9787</v>
      </c>
      <c r="K12" s="13">
        <v>14244</v>
      </c>
      <c r="L12" s="13">
        <v>10304</v>
      </c>
      <c r="M12" s="13">
        <v>3352</v>
      </c>
      <c r="N12" s="13">
        <v>1753</v>
      </c>
      <c r="O12" s="11">
        <f>SUM(B12:N12)</f>
        <v>132985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206159</v>
      </c>
      <c r="C13" s="15">
        <f t="shared" si="2"/>
        <v>127669</v>
      </c>
      <c r="D13" s="15">
        <f t="shared" si="2"/>
        <v>144261</v>
      </c>
      <c r="E13" s="15">
        <f t="shared" si="2"/>
        <v>34035</v>
      </c>
      <c r="F13" s="15">
        <f t="shared" si="2"/>
        <v>111749</v>
      </c>
      <c r="G13" s="15">
        <f t="shared" si="2"/>
        <v>161972</v>
      </c>
      <c r="H13" s="15">
        <f t="shared" si="2"/>
        <v>17534</v>
      </c>
      <c r="I13" s="15">
        <f t="shared" si="2"/>
        <v>131954</v>
      </c>
      <c r="J13" s="15">
        <f t="shared" si="2"/>
        <v>105088</v>
      </c>
      <c r="K13" s="15">
        <f t="shared" si="2"/>
        <v>188493</v>
      </c>
      <c r="L13" s="15">
        <f t="shared" si="2"/>
        <v>145145</v>
      </c>
      <c r="M13" s="15">
        <f t="shared" si="2"/>
        <v>58926</v>
      </c>
      <c r="N13" s="15">
        <f t="shared" si="2"/>
        <v>38916</v>
      </c>
      <c r="O13" s="11">
        <f>SUM(B13:N13)</f>
        <v>1471901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1.499368173796529</v>
      </c>
      <c r="C18" s="19">
        <v>1.569574545137554</v>
      </c>
      <c r="D18" s="19">
        <v>1.644919671972845</v>
      </c>
      <c r="E18" s="19">
        <v>1.101218052948831</v>
      </c>
      <c r="F18" s="19">
        <v>1.661824545211729</v>
      </c>
      <c r="G18" s="19">
        <v>1.862226904560504</v>
      </c>
      <c r="H18" s="19">
        <v>2.068880079236815</v>
      </c>
      <c r="I18" s="19">
        <v>1.451495831508565</v>
      </c>
      <c r="J18" s="19">
        <v>1.69845282868479</v>
      </c>
      <c r="K18" s="19">
        <v>1.426478120833386</v>
      </c>
      <c r="L18" s="19">
        <v>1.528017405090263</v>
      </c>
      <c r="M18" s="19">
        <v>1.57215510659305</v>
      </c>
      <c r="N18" s="19">
        <v>1.387378153153864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1139361.64</v>
      </c>
      <c r="C20" s="24">
        <f t="shared" si="3"/>
        <v>779597.3999999999</v>
      </c>
      <c r="D20" s="24">
        <f t="shared" si="3"/>
        <v>775674.62</v>
      </c>
      <c r="E20" s="24">
        <f t="shared" si="3"/>
        <v>218965.58000000002</v>
      </c>
      <c r="F20" s="24">
        <f t="shared" si="3"/>
        <v>708423.4</v>
      </c>
      <c r="G20" s="24">
        <f t="shared" si="3"/>
        <v>977680.06</v>
      </c>
      <c r="H20" s="24">
        <f t="shared" si="3"/>
        <v>162124.5</v>
      </c>
      <c r="I20" s="24">
        <f t="shared" si="3"/>
        <v>768543.69</v>
      </c>
      <c r="J20" s="24">
        <f t="shared" si="3"/>
        <v>681708.95</v>
      </c>
      <c r="K20" s="24">
        <f t="shared" si="3"/>
        <v>941316.7899999998</v>
      </c>
      <c r="L20" s="24">
        <f t="shared" si="3"/>
        <v>884461.5299999999</v>
      </c>
      <c r="M20" s="24">
        <f t="shared" si="3"/>
        <v>434478.49</v>
      </c>
      <c r="N20" s="24">
        <f t="shared" si="3"/>
        <v>226082.35000000003</v>
      </c>
      <c r="O20" s="24">
        <f>O21+O22+O23+O24+O25+O26+O27+O28+O29</f>
        <v>8698419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683209.25</v>
      </c>
      <c r="C21" s="28">
        <f t="shared" si="4"/>
        <v>457084.75</v>
      </c>
      <c r="D21" s="28">
        <f t="shared" si="4"/>
        <v>435371.8</v>
      </c>
      <c r="E21" s="28">
        <f t="shared" si="4"/>
        <v>180050.76</v>
      </c>
      <c r="F21" s="28">
        <f t="shared" si="4"/>
        <v>397198.52</v>
      </c>
      <c r="G21" s="28">
        <f t="shared" si="4"/>
        <v>477800.43</v>
      </c>
      <c r="H21" s="28">
        <f t="shared" si="4"/>
        <v>71972.53</v>
      </c>
      <c r="I21" s="28">
        <f t="shared" si="4"/>
        <v>472875.6</v>
      </c>
      <c r="J21" s="28">
        <f t="shared" si="4"/>
        <v>369017.4</v>
      </c>
      <c r="K21" s="28">
        <f t="shared" si="4"/>
        <v>599730.37</v>
      </c>
      <c r="L21" s="28">
        <f t="shared" si="4"/>
        <v>522563.04</v>
      </c>
      <c r="M21" s="28">
        <f t="shared" si="4"/>
        <v>245137.15</v>
      </c>
      <c r="N21" s="28">
        <f t="shared" si="4"/>
        <v>146817.04</v>
      </c>
      <c r="O21" s="28">
        <f aca="true" t="shared" si="5" ref="O21:O29">SUM(B21:N21)</f>
        <v>5058828.640000001</v>
      </c>
    </row>
    <row r="22" spans="1:23" ht="18.75" customHeight="1">
      <c r="A22" s="26" t="s">
        <v>33</v>
      </c>
      <c r="B22" s="28">
        <f>IF(B18&lt;&gt;0,ROUND((B18-1)*B21,2),0)</f>
        <v>341172.96</v>
      </c>
      <c r="C22" s="28">
        <f aca="true" t="shared" si="6" ref="C22:N22">IF(C18&lt;&gt;0,ROUND((C18-1)*C21,2),0)</f>
        <v>260343.84</v>
      </c>
      <c r="D22" s="28">
        <f t="shared" si="6"/>
        <v>280779.84</v>
      </c>
      <c r="E22" s="28">
        <f t="shared" si="6"/>
        <v>18224.39</v>
      </c>
      <c r="F22" s="28">
        <f t="shared" si="6"/>
        <v>262875.73</v>
      </c>
      <c r="G22" s="28">
        <f t="shared" si="6"/>
        <v>411972.39</v>
      </c>
      <c r="H22" s="28">
        <f t="shared" si="6"/>
        <v>76930</v>
      </c>
      <c r="I22" s="28">
        <f t="shared" si="6"/>
        <v>213501.36</v>
      </c>
      <c r="J22" s="28">
        <f t="shared" si="6"/>
        <v>257741.25</v>
      </c>
      <c r="K22" s="28">
        <f t="shared" si="6"/>
        <v>255771.88</v>
      </c>
      <c r="L22" s="28">
        <f t="shared" si="6"/>
        <v>275922.38</v>
      </c>
      <c r="M22" s="28">
        <f t="shared" si="6"/>
        <v>140256.47</v>
      </c>
      <c r="N22" s="28">
        <f t="shared" si="6"/>
        <v>56873.71</v>
      </c>
      <c r="O22" s="28">
        <f t="shared" si="5"/>
        <v>2852366.2</v>
      </c>
      <c r="W22" s="51"/>
    </row>
    <row r="23" spans="1:15" ht="18.75" customHeight="1">
      <c r="A23" s="26" t="s">
        <v>34</v>
      </c>
      <c r="B23" s="28">
        <v>48959.75</v>
      </c>
      <c r="C23" s="28">
        <v>32582.26</v>
      </c>
      <c r="D23" s="28">
        <v>26388.81</v>
      </c>
      <c r="E23" s="28">
        <v>9474.96</v>
      </c>
      <c r="F23" s="28">
        <v>26029.81</v>
      </c>
      <c r="G23" s="28">
        <v>41958.15</v>
      </c>
      <c r="H23" s="28">
        <v>4851.88</v>
      </c>
      <c r="I23" s="28">
        <v>35560.55</v>
      </c>
      <c r="J23" s="28">
        <v>31302.63</v>
      </c>
      <c r="K23" s="28">
        <v>40854.7</v>
      </c>
      <c r="L23" s="28">
        <v>41397.67</v>
      </c>
      <c r="M23" s="28">
        <v>17190.7</v>
      </c>
      <c r="N23" s="28">
        <v>11404.89</v>
      </c>
      <c r="O23" s="28">
        <f t="shared" si="5"/>
        <v>367956.76</v>
      </c>
    </row>
    <row r="24" spans="1:15" ht="18.75" customHeight="1">
      <c r="A24" s="26" t="s">
        <v>35</v>
      </c>
      <c r="B24" s="28">
        <v>3829.44</v>
      </c>
      <c r="C24" s="28">
        <v>3829.44</v>
      </c>
      <c r="D24" s="28">
        <v>1914.72</v>
      </c>
      <c r="E24" s="28">
        <v>1914.72</v>
      </c>
      <c r="F24" s="28">
        <v>1914.72</v>
      </c>
      <c r="G24" s="28">
        <v>1914.72</v>
      </c>
      <c r="H24" s="28">
        <v>1914.72</v>
      </c>
      <c r="I24" s="28">
        <v>3829.44</v>
      </c>
      <c r="J24" s="28">
        <v>1914.72</v>
      </c>
      <c r="K24" s="28">
        <v>1914.72</v>
      </c>
      <c r="L24" s="28">
        <v>1914.72</v>
      </c>
      <c r="M24" s="28">
        <v>1914.72</v>
      </c>
      <c r="N24" s="28">
        <v>1914.72</v>
      </c>
      <c r="O24" s="28">
        <f t="shared" si="5"/>
        <v>30635.520000000004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-1821.74</v>
      </c>
      <c r="E25" s="28">
        <v>0</v>
      </c>
      <c r="F25" s="28">
        <v>-8259.54</v>
      </c>
      <c r="G25" s="28">
        <v>0</v>
      </c>
      <c r="H25" s="28">
        <v>-2329.63</v>
      </c>
      <c r="I25" s="28">
        <v>0</v>
      </c>
      <c r="J25" s="28">
        <v>-6434.18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-18845.09</v>
      </c>
    </row>
    <row r="26" spans="1:26" ht="18.75" customHeight="1">
      <c r="A26" s="26" t="s">
        <v>68</v>
      </c>
      <c r="B26" s="28">
        <v>1381.6</v>
      </c>
      <c r="C26" s="28">
        <v>966.25</v>
      </c>
      <c r="D26" s="28">
        <v>951.83</v>
      </c>
      <c r="E26" s="28">
        <v>268.24</v>
      </c>
      <c r="F26" s="28">
        <v>871.07</v>
      </c>
      <c r="G26" s="28">
        <v>1197</v>
      </c>
      <c r="H26" s="28">
        <v>196.14</v>
      </c>
      <c r="I26" s="28">
        <v>931.64</v>
      </c>
      <c r="J26" s="28">
        <v>839.34</v>
      </c>
      <c r="K26" s="28">
        <v>1153.74</v>
      </c>
      <c r="L26" s="28">
        <v>1078.74</v>
      </c>
      <c r="M26" s="28">
        <v>519.18</v>
      </c>
      <c r="N26" s="28">
        <v>276.89</v>
      </c>
      <c r="O26" s="28">
        <f t="shared" si="5"/>
        <v>10631.66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1056.96</v>
      </c>
      <c r="C27" s="28">
        <v>786.93</v>
      </c>
      <c r="D27" s="28">
        <v>690.18</v>
      </c>
      <c r="E27" s="28">
        <v>210.82</v>
      </c>
      <c r="F27" s="28">
        <v>694.56</v>
      </c>
      <c r="G27" s="28">
        <v>935.71</v>
      </c>
      <c r="H27" s="28">
        <v>173.27</v>
      </c>
      <c r="I27" s="28">
        <v>732.09</v>
      </c>
      <c r="J27" s="28">
        <v>700.29</v>
      </c>
      <c r="K27" s="28">
        <v>898.12</v>
      </c>
      <c r="L27" s="28">
        <v>798.49</v>
      </c>
      <c r="M27" s="28">
        <v>451.94</v>
      </c>
      <c r="N27" s="28">
        <v>236.81</v>
      </c>
      <c r="O27" s="28">
        <f t="shared" si="5"/>
        <v>8366.17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493.05</v>
      </c>
      <c r="C28" s="28">
        <v>367.1</v>
      </c>
      <c r="D28" s="28">
        <v>321.97</v>
      </c>
      <c r="E28" s="28">
        <v>98.34</v>
      </c>
      <c r="F28" s="28">
        <v>323.99</v>
      </c>
      <c r="G28" s="28">
        <v>436.47</v>
      </c>
      <c r="H28" s="28">
        <v>80.83</v>
      </c>
      <c r="I28" s="28">
        <v>339.48</v>
      </c>
      <c r="J28" s="28">
        <v>326.68</v>
      </c>
      <c r="K28" s="28">
        <v>413.57</v>
      </c>
      <c r="L28" s="28">
        <v>372.49</v>
      </c>
      <c r="M28" s="28">
        <v>210.83</v>
      </c>
      <c r="N28" s="28">
        <v>110.47</v>
      </c>
      <c r="O28" s="28">
        <f t="shared" si="5"/>
        <v>3895.27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59258.63</v>
      </c>
      <c r="C29" s="28">
        <v>23636.83</v>
      </c>
      <c r="D29" s="28">
        <v>31077.21</v>
      </c>
      <c r="E29" s="28">
        <v>8723.35</v>
      </c>
      <c r="F29" s="28">
        <v>26774.54</v>
      </c>
      <c r="G29" s="28">
        <v>41465.19</v>
      </c>
      <c r="H29" s="28">
        <v>8334.76</v>
      </c>
      <c r="I29" s="28">
        <v>40773.53</v>
      </c>
      <c r="J29" s="28">
        <v>26300.82</v>
      </c>
      <c r="K29" s="28">
        <v>40579.69</v>
      </c>
      <c r="L29" s="28">
        <v>40414</v>
      </c>
      <c r="M29" s="28">
        <v>28797.5</v>
      </c>
      <c r="N29" s="28">
        <v>8447.82</v>
      </c>
      <c r="O29" s="28">
        <f t="shared" si="5"/>
        <v>384583.87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-51752.96</v>
      </c>
      <c r="C31" s="28">
        <f aca="true" t="shared" si="7" ref="C31:O31">+C32+C34+C47+C48+C49+C54-C55</f>
        <v>-46838.58</v>
      </c>
      <c r="D31" s="28">
        <f t="shared" si="7"/>
        <v>-36457.99</v>
      </c>
      <c r="E31" s="28">
        <f t="shared" si="7"/>
        <v>-7906.799999999999</v>
      </c>
      <c r="F31" s="28">
        <f t="shared" si="7"/>
        <v>-28154.9</v>
      </c>
      <c r="G31" s="28">
        <f t="shared" si="7"/>
        <v>-40109.28</v>
      </c>
      <c r="H31" s="28">
        <f t="shared" si="7"/>
        <v>-6977.83</v>
      </c>
      <c r="I31" s="28">
        <f t="shared" si="7"/>
        <v>-52537.72</v>
      </c>
      <c r="J31" s="28">
        <f t="shared" si="7"/>
        <v>-35154.88</v>
      </c>
      <c r="K31" s="28">
        <f t="shared" si="7"/>
        <v>-755820.7</v>
      </c>
      <c r="L31" s="28">
        <f t="shared" si="7"/>
        <v>-693171.29</v>
      </c>
      <c r="M31" s="28">
        <f t="shared" si="7"/>
        <v>-15523.769999999999</v>
      </c>
      <c r="N31" s="28">
        <f t="shared" si="7"/>
        <v>-12654.11</v>
      </c>
      <c r="O31" s="28">
        <f t="shared" si="7"/>
        <v>-1783060.81</v>
      </c>
    </row>
    <row r="32" spans="1:15" ht="18.75" customHeight="1">
      <c r="A32" s="26" t="s">
        <v>38</v>
      </c>
      <c r="B32" s="29">
        <f>+B33</f>
        <v>-44070.4</v>
      </c>
      <c r="C32" s="29">
        <f>+C33</f>
        <v>-41465.6</v>
      </c>
      <c r="D32" s="29">
        <f aca="true" t="shared" si="8" ref="D32:O32">+D33</f>
        <v>-31165.2</v>
      </c>
      <c r="E32" s="29">
        <f t="shared" si="8"/>
        <v>-6415.2</v>
      </c>
      <c r="F32" s="29">
        <f t="shared" si="8"/>
        <v>-23311.2</v>
      </c>
      <c r="G32" s="29">
        <f t="shared" si="8"/>
        <v>-33453.2</v>
      </c>
      <c r="H32" s="29">
        <f t="shared" si="8"/>
        <v>-5887.2</v>
      </c>
      <c r="I32" s="29">
        <f t="shared" si="8"/>
        <v>-47357.2</v>
      </c>
      <c r="J32" s="29">
        <f t="shared" si="8"/>
        <v>-30487.6</v>
      </c>
      <c r="K32" s="29">
        <f t="shared" si="8"/>
        <v>-29405.2</v>
      </c>
      <c r="L32" s="29">
        <f t="shared" si="8"/>
        <v>-21172.8</v>
      </c>
      <c r="M32" s="29">
        <f t="shared" si="8"/>
        <v>-12636.8</v>
      </c>
      <c r="N32" s="29">
        <f t="shared" si="8"/>
        <v>-11114.4</v>
      </c>
      <c r="O32" s="29">
        <f t="shared" si="8"/>
        <v>-337942</v>
      </c>
    </row>
    <row r="33" spans="1:26" ht="18.75" customHeight="1">
      <c r="A33" s="27" t="s">
        <v>39</v>
      </c>
      <c r="B33" s="16">
        <f>ROUND((-B9)*$G$3,2)</f>
        <v>-44070.4</v>
      </c>
      <c r="C33" s="16">
        <f aca="true" t="shared" si="9" ref="C33:N33">ROUND((-C9)*$G$3,2)</f>
        <v>-41465.6</v>
      </c>
      <c r="D33" s="16">
        <f t="shared" si="9"/>
        <v>-31165.2</v>
      </c>
      <c r="E33" s="16">
        <f t="shared" si="9"/>
        <v>-6415.2</v>
      </c>
      <c r="F33" s="16">
        <f t="shared" si="9"/>
        <v>-23311.2</v>
      </c>
      <c r="G33" s="16">
        <f t="shared" si="9"/>
        <v>-33453.2</v>
      </c>
      <c r="H33" s="16">
        <f t="shared" si="9"/>
        <v>-5887.2</v>
      </c>
      <c r="I33" s="16">
        <f t="shared" si="9"/>
        <v>-47357.2</v>
      </c>
      <c r="J33" s="16">
        <f t="shared" si="9"/>
        <v>-30487.6</v>
      </c>
      <c r="K33" s="16">
        <f t="shared" si="9"/>
        <v>-29405.2</v>
      </c>
      <c r="L33" s="16">
        <f t="shared" si="9"/>
        <v>-21172.8</v>
      </c>
      <c r="M33" s="16">
        <f t="shared" si="9"/>
        <v>-12636.8</v>
      </c>
      <c r="N33" s="16">
        <f t="shared" si="9"/>
        <v>-11114.4</v>
      </c>
      <c r="O33" s="30">
        <f aca="true" t="shared" si="10" ref="O33:O55">SUM(B33:N33)</f>
        <v>-337942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-7682.56</v>
      </c>
      <c r="C34" s="29">
        <f aca="true" t="shared" si="11" ref="C34:O34">SUM(C35:C45)</f>
        <v>-5372.98</v>
      </c>
      <c r="D34" s="29">
        <f t="shared" si="11"/>
        <v>-5292.79</v>
      </c>
      <c r="E34" s="29">
        <f t="shared" si="11"/>
        <v>-1491.6</v>
      </c>
      <c r="F34" s="29">
        <f t="shared" si="11"/>
        <v>-4843.7</v>
      </c>
      <c r="G34" s="29">
        <f t="shared" si="11"/>
        <v>-6656.08</v>
      </c>
      <c r="H34" s="29">
        <f t="shared" si="11"/>
        <v>-1090.63</v>
      </c>
      <c r="I34" s="29">
        <f t="shared" si="11"/>
        <v>-5180.52</v>
      </c>
      <c r="J34" s="29">
        <f t="shared" si="11"/>
        <v>-4667.28</v>
      </c>
      <c r="K34" s="29">
        <f t="shared" si="11"/>
        <v>-726415.5</v>
      </c>
      <c r="L34" s="29">
        <f t="shared" si="11"/>
        <v>-671998.49</v>
      </c>
      <c r="M34" s="29">
        <f t="shared" si="11"/>
        <v>-2886.97</v>
      </c>
      <c r="N34" s="29">
        <f t="shared" si="11"/>
        <v>-1539.71</v>
      </c>
      <c r="O34" s="29">
        <f t="shared" si="11"/>
        <v>-1445118.81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-7682.56</v>
      </c>
      <c r="C43" s="31">
        <v>-5372.98</v>
      </c>
      <c r="D43" s="31">
        <v>-5292.79</v>
      </c>
      <c r="E43" s="31">
        <v>-1491.6</v>
      </c>
      <c r="F43" s="31">
        <v>-4843.7</v>
      </c>
      <c r="G43" s="31">
        <v>-6656.08</v>
      </c>
      <c r="H43" s="31">
        <v>-1090.63</v>
      </c>
      <c r="I43" s="31">
        <v>-5180.52</v>
      </c>
      <c r="J43" s="31">
        <v>-4667.28</v>
      </c>
      <c r="K43" s="31">
        <v>-6415.5</v>
      </c>
      <c r="L43" s="31">
        <v>-5998.49</v>
      </c>
      <c r="M43" s="31">
        <v>-2886.97</v>
      </c>
      <c r="N43" s="31">
        <v>-1539.71</v>
      </c>
      <c r="O43" s="31">
        <f>SUM(B43:N43)</f>
        <v>-59118.81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1087608.68</v>
      </c>
      <c r="C53" s="34">
        <f aca="true" t="shared" si="13" ref="C53:N53">+C20+C31</f>
        <v>732758.82</v>
      </c>
      <c r="D53" s="34">
        <f t="shared" si="13"/>
        <v>739216.63</v>
      </c>
      <c r="E53" s="34">
        <f t="shared" si="13"/>
        <v>211058.78000000003</v>
      </c>
      <c r="F53" s="34">
        <f t="shared" si="13"/>
        <v>680268.5</v>
      </c>
      <c r="G53" s="34">
        <f t="shared" si="13"/>
        <v>937570.78</v>
      </c>
      <c r="H53" s="34">
        <f t="shared" si="13"/>
        <v>155146.67</v>
      </c>
      <c r="I53" s="34">
        <f t="shared" si="13"/>
        <v>716005.97</v>
      </c>
      <c r="J53" s="34">
        <f t="shared" si="13"/>
        <v>646554.07</v>
      </c>
      <c r="K53" s="34">
        <f t="shared" si="13"/>
        <v>185496.08999999985</v>
      </c>
      <c r="L53" s="34">
        <f t="shared" si="13"/>
        <v>191290.23999999987</v>
      </c>
      <c r="M53" s="34">
        <f t="shared" si="13"/>
        <v>418954.72</v>
      </c>
      <c r="N53" s="34">
        <f t="shared" si="13"/>
        <v>213428.24000000005</v>
      </c>
      <c r="O53" s="34">
        <f>SUM(B53:N53)</f>
        <v>6915358.19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1087608.6800000002</v>
      </c>
      <c r="C59" s="42">
        <f t="shared" si="14"/>
        <v>732758.81</v>
      </c>
      <c r="D59" s="42">
        <f t="shared" si="14"/>
        <v>739216.63</v>
      </c>
      <c r="E59" s="42">
        <f t="shared" si="14"/>
        <v>211058.78</v>
      </c>
      <c r="F59" s="42">
        <f t="shared" si="14"/>
        <v>680268.49</v>
      </c>
      <c r="G59" s="42">
        <f t="shared" si="14"/>
        <v>937570.77</v>
      </c>
      <c r="H59" s="42">
        <f t="shared" si="14"/>
        <v>155146.68</v>
      </c>
      <c r="I59" s="42">
        <f t="shared" si="14"/>
        <v>716005.98</v>
      </c>
      <c r="J59" s="42">
        <f t="shared" si="14"/>
        <v>646554.06</v>
      </c>
      <c r="K59" s="42">
        <f t="shared" si="14"/>
        <v>185496.09</v>
      </c>
      <c r="L59" s="42">
        <f t="shared" si="14"/>
        <v>191290.24</v>
      </c>
      <c r="M59" s="42">
        <f t="shared" si="14"/>
        <v>418954.73</v>
      </c>
      <c r="N59" s="42">
        <f t="shared" si="14"/>
        <v>213428.25</v>
      </c>
      <c r="O59" s="34">
        <f t="shared" si="14"/>
        <v>6915358.190000001</v>
      </c>
      <c r="Q59"/>
    </row>
    <row r="60" spans="1:18" ht="18.75" customHeight="1">
      <c r="A60" s="26" t="s">
        <v>54</v>
      </c>
      <c r="B60" s="42">
        <v>897363.92</v>
      </c>
      <c r="C60" s="42">
        <v>534204.66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1431568.58</v>
      </c>
      <c r="P60"/>
      <c r="Q60"/>
      <c r="R60" s="41"/>
    </row>
    <row r="61" spans="1:16" ht="18.75" customHeight="1">
      <c r="A61" s="26" t="s">
        <v>55</v>
      </c>
      <c r="B61" s="42">
        <v>190244.76</v>
      </c>
      <c r="C61" s="42">
        <v>198554.15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388798.91000000003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739216.63</v>
      </c>
      <c r="E62" s="43">
        <v>0</v>
      </c>
      <c r="F62" s="43">
        <v>0</v>
      </c>
      <c r="G62" s="43">
        <v>0</v>
      </c>
      <c r="H62" s="42">
        <v>155146.68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894363.31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211058.78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211058.78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680268.49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680268.49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937570.77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937570.77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716005.98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716005.98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646554.06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646554.06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185496.09</v>
      </c>
      <c r="L68" s="29">
        <v>191290.24</v>
      </c>
      <c r="M68" s="43">
        <v>0</v>
      </c>
      <c r="N68" s="43">
        <v>0</v>
      </c>
      <c r="O68" s="34">
        <f t="shared" si="15"/>
        <v>376786.32999999996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418954.73</v>
      </c>
      <c r="N69" s="43">
        <v>0</v>
      </c>
      <c r="O69" s="34">
        <f t="shared" si="15"/>
        <v>418954.73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213428.25</v>
      </c>
      <c r="O70" s="46">
        <f t="shared" si="15"/>
        <v>213428.25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2023-02-28T20:49:00Z</dcterms:modified>
  <cp:category/>
  <cp:version/>
  <cp:contentType/>
  <cp:contentStatus/>
</cp:coreProperties>
</file>