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<sst xmlns="http://schemas.openxmlformats.org/spreadsheetml/2006/main" count="88" uniqueCount="85">
  <si>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</si>
  <si>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</si>
  <si>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</si>
  <si>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</si>
  <si>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</si>
  <si>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</si>
  <si>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</si>
  <si>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</si>
  <si>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</si>
  <si>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</si>
  <si>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</si>
  <si>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</si>
  <si>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</si>
  <si>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</si>
  <si>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</si>
  <si>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</si>
  <si>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</si>
  <si>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</si>
  <si>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</si>
  <si>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</si>
  <si>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</si>
  <si>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</si>
  <si>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</si>
  <si>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</si>
  <si>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</si>
  <si>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</si>
  <si>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</si>
  <si>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</si>
  <si>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</si>
  <si>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</si>
  <si>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</si>
  <si>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</si>
  <si>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</si>
  <si>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</si>
  <si>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</si>
  <si>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</si>
  <si>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</si>
  <si>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</si>
  <si>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</si>
  <si>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</si>
  <si>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</si>
  <si>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</si>
  <si>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</si>
  <si>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</si>
  <si>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</si>
  <si>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</si>
  <si>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</si>
  <si>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</si>
  <si>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</si>
  <si>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</si>
  <si>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</si>
  <si>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</si>
  <si>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</si>
  <si>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</si>
  <si>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</si>
  <si>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</si>
  <si>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</si>
  <si>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</si>
  <si>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</si>
  <si>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</si>
  <si>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</si>
  <si>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</si>
  <si>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</si>
  <si>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</si>
  <si>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</si>
  <si>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</si>
  <si>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</si>
  <si>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</si>
  <si>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</si>
  <si>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</si>
  <si>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</si>
  <si>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</si>
  <si>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</si>
  <si>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</si>
  <si>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</si>
  <si>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</si>
  <si>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</si>
  <si>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</si>
  <si>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</si>
  <si>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</si>
  <si>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</si>
  <si>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</si>
  <si>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</si>
  <si>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</si>
  <si>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17/02/23 - VENCIMENTO 28/02/23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</si>
</sst>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377168</v>
      </c>
      <c r="C7" s="9">
        <f t="shared" si="0"/>
        <v>264923</v>
      </c>
      <c r="D7" s="9">
        <f t="shared" si="0"/>
        <v>255963</v>
      </c>
      <c r="E7" s="9">
        <f t="shared" si="0"/>
        <v>66185</v>
      </c>
      <c r="F7" s="9">
        <f t="shared" si="0"/>
        <v>229431</v>
      </c>
      <c r="G7" s="9">
        <f t="shared" si="0"/>
        <v>357542</v>
      </c>
      <c r="H7" s="9">
        <f t="shared" si="0"/>
        <v>39428</v>
      </c>
      <c r="I7" s="9">
        <f t="shared" si="0"/>
        <v>291762</v>
      </c>
      <c r="J7" s="9">
        <f t="shared" si="0"/>
        <v>214689</v>
      </c>
      <c r="K7" s="9">
        <f t="shared" si="0"/>
        <v>351795</v>
      </c>
      <c r="L7" s="9">
        <f t="shared" si="0"/>
        <v>264970</v>
      </c>
      <c r="M7" s="9">
        <f t="shared" si="0"/>
        <v>124566</v>
      </c>
      <c r="N7" s="9">
        <f t="shared" si="0"/>
        <v>81670</v>
      </c>
      <c r="O7" s="9">
        <f t="shared" si="0"/>
        <v>2920092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12289</v>
      </c>
      <c r="C8" s="11">
        <f t="shared" si="1"/>
        <v>12630</v>
      </c>
      <c r="D8" s="11">
        <f t="shared" si="1"/>
        <v>8645</v>
      </c>
      <c r="E8" s="11">
        <f t="shared" si="1"/>
        <v>2065</v>
      </c>
      <c r="F8" s="11">
        <f t="shared" si="1"/>
        <v>7386</v>
      </c>
      <c r="G8" s="11">
        <f t="shared" si="1"/>
        <v>10421</v>
      </c>
      <c r="H8" s="11">
        <f t="shared" si="1"/>
        <v>1862</v>
      </c>
      <c r="I8" s="11">
        <f t="shared" si="1"/>
        <v>15800</v>
      </c>
      <c r="J8" s="11">
        <f t="shared" si="1"/>
        <v>9565</v>
      </c>
      <c r="K8" s="11">
        <f t="shared" si="1"/>
        <v>8457</v>
      </c>
      <c r="L8" s="11">
        <f t="shared" si="1"/>
        <v>6357</v>
      </c>
      <c r="M8" s="11">
        <f t="shared" si="1"/>
        <v>4983</v>
      </c>
      <c r="N8" s="11">
        <f t="shared" si="1"/>
        <v>3870</v>
      </c>
      <c r="O8" s="11">
        <f t="shared" si="1"/>
        <v>104330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12289</v>
      </c>
      <c r="C9" s="11">
        <v>12630</v>
      </c>
      <c r="D9" s="11">
        <v>8645</v>
      </c>
      <c r="E9" s="11">
        <v>2065</v>
      </c>
      <c r="F9" s="11">
        <v>7386</v>
      </c>
      <c r="G9" s="11">
        <v>10421</v>
      </c>
      <c r="H9" s="11">
        <v>1862</v>
      </c>
      <c r="I9" s="11">
        <v>15800</v>
      </c>
      <c r="J9" s="11">
        <v>9565</v>
      </c>
      <c r="K9" s="11">
        <v>8448</v>
      </c>
      <c r="L9" s="11">
        <v>6357</v>
      </c>
      <c r="M9" s="11">
        <v>4981</v>
      </c>
      <c r="N9" s="11">
        <v>3856</v>
      </c>
      <c r="O9" s="11">
        <f>SUM(B9:N9)</f>
        <v>104305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9</v>
      </c>
      <c r="L10" s="13">
        <v>0</v>
      </c>
      <c r="M10" s="13">
        <v>2</v>
      </c>
      <c r="N10" s="13">
        <v>14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364879</v>
      </c>
      <c r="C11" s="13">
        <v>252293</v>
      </c>
      <c r="D11" s="13">
        <v>247318</v>
      </c>
      <c r="E11" s="13">
        <v>64120</v>
      </c>
      <c r="F11" s="13">
        <v>222045</v>
      </c>
      <c r="G11" s="13">
        <v>347121</v>
      </c>
      <c r="H11" s="13">
        <v>37566</v>
      </c>
      <c r="I11" s="13">
        <v>275962</v>
      </c>
      <c r="J11" s="13">
        <v>205124</v>
      </c>
      <c r="K11" s="13">
        <v>343338</v>
      </c>
      <c r="L11" s="13">
        <v>258613</v>
      </c>
      <c r="M11" s="13">
        <v>119583</v>
      </c>
      <c r="N11" s="13">
        <v>77800</v>
      </c>
      <c r="O11" s="11">
        <f>SUM(B11:N11)</f>
        <v>2815762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25198</v>
      </c>
      <c r="C12" s="13">
        <v>22844</v>
      </c>
      <c r="D12" s="13">
        <v>18000</v>
      </c>
      <c r="E12" s="13">
        <v>6678</v>
      </c>
      <c r="F12" s="13">
        <v>19831</v>
      </c>
      <c r="G12" s="13">
        <v>33262</v>
      </c>
      <c r="H12" s="13">
        <v>3739</v>
      </c>
      <c r="I12" s="13">
        <v>25397</v>
      </c>
      <c r="J12" s="13">
        <v>17489</v>
      </c>
      <c r="K12" s="13">
        <v>22305</v>
      </c>
      <c r="L12" s="13">
        <v>17206</v>
      </c>
      <c r="M12" s="13">
        <v>5780</v>
      </c>
      <c r="N12" s="13">
        <v>3199</v>
      </c>
      <c r="O12" s="11">
        <f>SUM(B12:N12)</f>
        <v>220928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339681</v>
      </c>
      <c r="C13" s="15">
        <f t="shared" si="2"/>
        <v>229449</v>
      </c>
      <c r="D13" s="15">
        <f t="shared" si="2"/>
        <v>229318</v>
      </c>
      <c r="E13" s="15">
        <f t="shared" si="2"/>
        <v>57442</v>
      </c>
      <c r="F13" s="15">
        <f t="shared" si="2"/>
        <v>202214</v>
      </c>
      <c r="G13" s="15">
        <f t="shared" si="2"/>
        <v>313859</v>
      </c>
      <c r="H13" s="15">
        <f t="shared" si="2"/>
        <v>33827</v>
      </c>
      <c r="I13" s="15">
        <f t="shared" si="2"/>
        <v>250565</v>
      </c>
      <c r="J13" s="15">
        <f t="shared" si="2"/>
        <v>187635</v>
      </c>
      <c r="K13" s="15">
        <f t="shared" si="2"/>
        <v>321033</v>
      </c>
      <c r="L13" s="15">
        <f t="shared" si="2"/>
        <v>241407</v>
      </c>
      <c r="M13" s="15">
        <f t="shared" si="2"/>
        <v>113803</v>
      </c>
      <c r="N13" s="15">
        <f t="shared" si="2"/>
        <v>74601</v>
      </c>
      <c r="O13" s="11">
        <f>SUM(B13:N13)</f>
        <v>2594834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1.481141878886692</v>
      </c>
      <c r="C18" s="19">
        <v>1.574129197205404</v>
      </c>
      <c r="D18" s="19">
        <v>1.589927144086959</v>
      </c>
      <c r="E18" s="19">
        <v>1.076886410423769</v>
      </c>
      <c r="F18" s="19">
        <v>1.643879111488157</v>
      </c>
      <c r="G18" s="19">
        <v>1.866094700320632</v>
      </c>
      <c r="H18" s="19">
        <v>2.150293361733868</v>
      </c>
      <c r="I18" s="19">
        <v>1.449461668671084</v>
      </c>
      <c r="J18" s="19">
        <v>1.665316200303263</v>
      </c>
      <c r="K18" s="19">
        <v>1.392354800323126</v>
      </c>
      <c r="L18" s="19">
        <v>1.507564963559768</v>
      </c>
      <c r="M18" s="19">
        <v>1.50929239739891</v>
      </c>
      <c r="N18" s="19">
        <v>1.378641054144429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1780652.9700000002</v>
      </c>
      <c r="C20" s="24">
        <f t="shared" si="3"/>
        <v>1345181.46</v>
      </c>
      <c r="D20" s="24">
        <f t="shared" si="3"/>
        <v>1150532.54</v>
      </c>
      <c r="E20" s="24">
        <f t="shared" si="3"/>
        <v>348321.38</v>
      </c>
      <c r="F20" s="24">
        <f t="shared" si="3"/>
        <v>1225488.84</v>
      </c>
      <c r="G20" s="24">
        <f t="shared" si="3"/>
        <v>1805811.05</v>
      </c>
      <c r="H20" s="24">
        <f t="shared" si="3"/>
        <v>304479.63000000006</v>
      </c>
      <c r="I20" s="24">
        <f t="shared" si="3"/>
        <v>1373199.0399999998</v>
      </c>
      <c r="J20" s="24">
        <f t="shared" si="3"/>
        <v>1150751.6</v>
      </c>
      <c r="K20" s="24">
        <f t="shared" si="3"/>
        <v>1513914.93</v>
      </c>
      <c r="L20" s="24">
        <f t="shared" si="3"/>
        <v>1410068.43</v>
      </c>
      <c r="M20" s="24">
        <f t="shared" si="3"/>
        <v>766188.1199999999</v>
      </c>
      <c r="N20" s="24">
        <f t="shared" si="3"/>
        <v>411251.51999999996</v>
      </c>
      <c r="O20" s="24">
        <f>O21+O22+O23+O24+O25+O26+O27+O28+O29</f>
        <v>14585841.51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1107516.12</v>
      </c>
      <c r="C21" s="28">
        <f t="shared" si="4"/>
        <v>803643.92</v>
      </c>
      <c r="D21" s="28">
        <f t="shared" si="4"/>
        <v>680963.97</v>
      </c>
      <c r="E21" s="28">
        <f t="shared" si="4"/>
        <v>300804.21</v>
      </c>
      <c r="F21" s="28">
        <f t="shared" si="4"/>
        <v>707473.43</v>
      </c>
      <c r="G21" s="28">
        <f t="shared" si="4"/>
        <v>907155.56</v>
      </c>
      <c r="H21" s="28">
        <f t="shared" si="4"/>
        <v>134311.48</v>
      </c>
      <c r="I21" s="28">
        <f t="shared" si="4"/>
        <v>878816.32</v>
      </c>
      <c r="J21" s="28">
        <f t="shared" si="4"/>
        <v>650421.79</v>
      </c>
      <c r="K21" s="28">
        <f t="shared" si="4"/>
        <v>1007435.34</v>
      </c>
      <c r="L21" s="28">
        <f t="shared" si="4"/>
        <v>863987.68</v>
      </c>
      <c r="M21" s="28">
        <f t="shared" si="4"/>
        <v>468692.03</v>
      </c>
      <c r="N21" s="28">
        <f t="shared" si="4"/>
        <v>277571.83</v>
      </c>
      <c r="O21" s="28">
        <f aca="true" t="shared" si="5" ref="O21:O29">SUM(B21:N21)</f>
        <v>8788793.68</v>
      </c>
    </row>
    <row r="22" spans="1:23" ht="18.75" customHeight="1">
      <c r="A22" s="26" t="s">
        <v>33</v>
      </c>
      <c r="B22" s="28">
        <f>IF(B18&lt;&gt;0,ROUND((B18-1)*B21,2),0)</f>
        <v>532872.39</v>
      </c>
      <c r="C22" s="28">
        <f aca="true" t="shared" si="6" ref="C22:N22">IF(C18&lt;&gt;0,ROUND((C18-1)*C21,2),0)</f>
        <v>461395.44</v>
      </c>
      <c r="D22" s="28">
        <f t="shared" si="6"/>
        <v>401719.13</v>
      </c>
      <c r="E22" s="28">
        <f t="shared" si="6"/>
        <v>23127.76</v>
      </c>
      <c r="F22" s="28">
        <f t="shared" si="6"/>
        <v>455527.36</v>
      </c>
      <c r="G22" s="28">
        <f t="shared" si="6"/>
        <v>785682.62</v>
      </c>
      <c r="H22" s="28">
        <f t="shared" si="6"/>
        <v>154497.6</v>
      </c>
      <c r="I22" s="28">
        <f t="shared" si="6"/>
        <v>394994.25</v>
      </c>
      <c r="J22" s="28">
        <f t="shared" si="6"/>
        <v>432736.15</v>
      </c>
      <c r="K22" s="28">
        <f t="shared" si="6"/>
        <v>395272.09</v>
      </c>
      <c r="L22" s="28">
        <f t="shared" si="6"/>
        <v>438529.88</v>
      </c>
      <c r="M22" s="28">
        <f t="shared" si="6"/>
        <v>238701.29</v>
      </c>
      <c r="N22" s="28">
        <f t="shared" si="6"/>
        <v>105100.09</v>
      </c>
      <c r="O22" s="28">
        <f t="shared" si="5"/>
        <v>4820156.05</v>
      </c>
      <c r="W22" s="51"/>
    </row>
    <row r="23" spans="1:15" ht="18.75" customHeight="1">
      <c r="A23" s="26" t="s">
        <v>34</v>
      </c>
      <c r="B23" s="28">
        <v>74461.11</v>
      </c>
      <c r="C23" s="28">
        <v>50627.65</v>
      </c>
      <c r="D23" s="28">
        <v>34908.52</v>
      </c>
      <c r="E23" s="28">
        <v>13211.43</v>
      </c>
      <c r="F23" s="28">
        <v>40229.28</v>
      </c>
      <c r="G23" s="28">
        <v>67026.66</v>
      </c>
      <c r="H23" s="28">
        <v>7294.7</v>
      </c>
      <c r="I23" s="28">
        <v>52811.13</v>
      </c>
      <c r="J23" s="28">
        <v>44023.86</v>
      </c>
      <c r="K23" s="28">
        <v>66403.42</v>
      </c>
      <c r="L23" s="28">
        <v>63122.41</v>
      </c>
      <c r="M23" s="28">
        <v>26920.82</v>
      </c>
      <c r="N23" s="28">
        <v>17598.67</v>
      </c>
      <c r="O23" s="28">
        <f t="shared" si="5"/>
        <v>558639.66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1165.27</v>
      </c>
      <c r="C26" s="28">
        <v>894.15</v>
      </c>
      <c r="D26" s="28">
        <v>758.58</v>
      </c>
      <c r="E26" s="28">
        <v>230.75</v>
      </c>
      <c r="F26" s="28">
        <v>810.5</v>
      </c>
      <c r="G26" s="28">
        <v>1194.12</v>
      </c>
      <c r="H26" s="28">
        <v>201.9</v>
      </c>
      <c r="I26" s="28">
        <v>902.8</v>
      </c>
      <c r="J26" s="28">
        <v>761.47</v>
      </c>
      <c r="K26" s="28">
        <v>997.98</v>
      </c>
      <c r="L26" s="28">
        <v>928.76</v>
      </c>
      <c r="M26" s="28">
        <v>498.99</v>
      </c>
      <c r="N26" s="28">
        <v>271.11</v>
      </c>
      <c r="O26" s="28">
        <f t="shared" si="5"/>
        <v>9616.380000000001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-61253.06</v>
      </c>
      <c r="C31" s="28">
        <f aca="true" t="shared" si="7" ref="C31:O31">+C32+C34+C47+C48+C49+C54-C55</f>
        <v>-60544.01</v>
      </c>
      <c r="D31" s="28">
        <f t="shared" si="7"/>
        <v>-42652.19</v>
      </c>
      <c r="E31" s="28">
        <f t="shared" si="7"/>
        <v>-13562.14</v>
      </c>
      <c r="F31" s="28">
        <f t="shared" si="7"/>
        <v>-67999.38</v>
      </c>
      <c r="G31" s="28">
        <f t="shared" si="7"/>
        <v>-55224.62</v>
      </c>
      <c r="H31" s="28">
        <f t="shared" si="7"/>
        <v>-31149.429999999997</v>
      </c>
      <c r="I31" s="28">
        <f t="shared" si="7"/>
        <v>-74540.13</v>
      </c>
      <c r="J31" s="28">
        <f t="shared" si="7"/>
        <v>-46320.229999999996</v>
      </c>
      <c r="K31" s="28">
        <f t="shared" si="7"/>
        <v>-1131720.6099999999</v>
      </c>
      <c r="L31" s="28">
        <f t="shared" si="7"/>
        <v>-1023135.28</v>
      </c>
      <c r="M31" s="28">
        <f t="shared" si="7"/>
        <v>-25060.530000000002</v>
      </c>
      <c r="N31" s="28">
        <f t="shared" si="7"/>
        <v>-19081.54</v>
      </c>
      <c r="O31" s="28">
        <f t="shared" si="7"/>
        <v>-2652243.1500000004</v>
      </c>
    </row>
    <row r="32" spans="1:15" ht="18.75" customHeight="1">
      <c r="A32" s="26" t="s">
        <v>38</v>
      </c>
      <c r="B32" s="29">
        <f>+B33</f>
        <v>-54071.6</v>
      </c>
      <c r="C32" s="29">
        <f>+C33</f>
        <v>-55572</v>
      </c>
      <c r="D32" s="29">
        <f aca="true" t="shared" si="8" ref="D32:O32">+D33</f>
        <v>-38038</v>
      </c>
      <c r="E32" s="29">
        <f t="shared" si="8"/>
        <v>-9086</v>
      </c>
      <c r="F32" s="29">
        <f t="shared" si="8"/>
        <v>-32498.4</v>
      </c>
      <c r="G32" s="29">
        <f t="shared" si="8"/>
        <v>-45852.4</v>
      </c>
      <c r="H32" s="29">
        <f t="shared" si="8"/>
        <v>-8192.8</v>
      </c>
      <c r="I32" s="29">
        <f t="shared" si="8"/>
        <v>-69520</v>
      </c>
      <c r="J32" s="29">
        <f t="shared" si="8"/>
        <v>-42086</v>
      </c>
      <c r="K32" s="29">
        <f t="shared" si="8"/>
        <v>-37171.2</v>
      </c>
      <c r="L32" s="29">
        <f t="shared" si="8"/>
        <v>-27970.8</v>
      </c>
      <c r="M32" s="29">
        <f t="shared" si="8"/>
        <v>-21916.4</v>
      </c>
      <c r="N32" s="29">
        <f t="shared" si="8"/>
        <v>-16966.4</v>
      </c>
      <c r="O32" s="29">
        <f t="shared" si="8"/>
        <v>-458942</v>
      </c>
    </row>
    <row r="33" spans="1:26" ht="18.75" customHeight="1">
      <c r="A33" s="27" t="s">
        <v>39</v>
      </c>
      <c r="B33" s="16">
        <f>ROUND((-B9)*$G$3,2)</f>
        <v>-54071.6</v>
      </c>
      <c r="C33" s="16">
        <f aca="true" t="shared" si="9" ref="C33:N33">ROUND((-C9)*$G$3,2)</f>
        <v>-55572</v>
      </c>
      <c r="D33" s="16">
        <f t="shared" si="9"/>
        <v>-38038</v>
      </c>
      <c r="E33" s="16">
        <f t="shared" si="9"/>
        <v>-9086</v>
      </c>
      <c r="F33" s="16">
        <f t="shared" si="9"/>
        <v>-32498.4</v>
      </c>
      <c r="G33" s="16">
        <f t="shared" si="9"/>
        <v>-45852.4</v>
      </c>
      <c r="H33" s="16">
        <f t="shared" si="9"/>
        <v>-8192.8</v>
      </c>
      <c r="I33" s="16">
        <f t="shared" si="9"/>
        <v>-69520</v>
      </c>
      <c r="J33" s="16">
        <f t="shared" si="9"/>
        <v>-42086</v>
      </c>
      <c r="K33" s="16">
        <f t="shared" si="9"/>
        <v>-37171.2</v>
      </c>
      <c r="L33" s="16">
        <f t="shared" si="9"/>
        <v>-27970.8</v>
      </c>
      <c r="M33" s="16">
        <f t="shared" si="9"/>
        <v>-21916.4</v>
      </c>
      <c r="N33" s="16">
        <f t="shared" si="9"/>
        <v>-16966.4</v>
      </c>
      <c r="O33" s="30">
        <f aca="true" t="shared" si="10" ref="O33:O55">SUM(B33:N33)</f>
        <v>-458942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-7181.459999999999</v>
      </c>
      <c r="C34" s="29">
        <f aca="true" t="shared" si="11" ref="C34:O34">SUM(C35:C45)</f>
        <v>-4972.01</v>
      </c>
      <c r="D34" s="29">
        <f t="shared" si="11"/>
        <v>-4614.19</v>
      </c>
      <c r="E34" s="29">
        <f t="shared" si="11"/>
        <v>-4476.139999999999</v>
      </c>
      <c r="F34" s="29">
        <f t="shared" si="11"/>
        <v>-35500.98</v>
      </c>
      <c r="G34" s="29">
        <f t="shared" si="11"/>
        <v>-9372.22</v>
      </c>
      <c r="H34" s="29">
        <f t="shared" si="11"/>
        <v>-22956.629999999997</v>
      </c>
      <c r="I34" s="29">
        <f t="shared" si="11"/>
        <v>-5020.13</v>
      </c>
      <c r="J34" s="29">
        <f t="shared" si="11"/>
        <v>-4234.23</v>
      </c>
      <c r="K34" s="29">
        <f t="shared" si="11"/>
        <v>-1094549.41</v>
      </c>
      <c r="L34" s="29">
        <f t="shared" si="11"/>
        <v>-995164.48</v>
      </c>
      <c r="M34" s="29">
        <f t="shared" si="11"/>
        <v>-3144.1299999999997</v>
      </c>
      <c r="N34" s="29">
        <f t="shared" si="11"/>
        <v>-2115.14</v>
      </c>
      <c r="O34" s="29">
        <f t="shared" si="11"/>
        <v>-2193301.1500000004</v>
      </c>
    </row>
    <row r="35" spans="1:26" ht="18.75" customHeight="1">
      <c r="A35" s="27" t="s">
        <v>41</v>
      </c>
      <c r="B35" s="31">
        <v>-701.81</v>
      </c>
      <c r="C35" s="31">
        <v>0</v>
      </c>
      <c r="D35" s="31">
        <v>-396</v>
      </c>
      <c r="E35" s="31">
        <v>-3193.04</v>
      </c>
      <c r="F35" s="31">
        <v>-30994.09</v>
      </c>
      <c r="G35" s="31">
        <v>-2732.18</v>
      </c>
      <c r="H35" s="31">
        <v>-21833.92</v>
      </c>
      <c r="I35" s="31">
        <v>0</v>
      </c>
      <c r="J35" s="31">
        <v>0</v>
      </c>
      <c r="K35" s="31">
        <v>0</v>
      </c>
      <c r="L35" s="31">
        <v>0</v>
      </c>
      <c r="M35" s="31">
        <v>-369.43</v>
      </c>
      <c r="N35" s="31">
        <v>-607.52</v>
      </c>
      <c r="O35" s="31">
        <f t="shared" si="10"/>
        <v>-60827.99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-6479.65</v>
      </c>
      <c r="C43" s="31">
        <v>-4972.01</v>
      </c>
      <c r="D43" s="31">
        <v>-4218.19</v>
      </c>
      <c r="E43" s="31">
        <v>-1283.1</v>
      </c>
      <c r="F43" s="31">
        <v>-4506.89</v>
      </c>
      <c r="G43" s="31">
        <v>-6640.04</v>
      </c>
      <c r="H43" s="31">
        <v>-1122.71</v>
      </c>
      <c r="I43" s="31">
        <v>-5020.13</v>
      </c>
      <c r="J43" s="31">
        <v>-4234.23</v>
      </c>
      <c r="K43" s="31">
        <v>-5549.41</v>
      </c>
      <c r="L43" s="31">
        <v>-5164.48</v>
      </c>
      <c r="M43" s="31">
        <v>-2774.7</v>
      </c>
      <c r="N43" s="31">
        <v>-1507.62</v>
      </c>
      <c r="O43" s="31">
        <f>SUM(B43:N43)</f>
        <v>-53473.159999999996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1719399.9100000001</v>
      </c>
      <c r="C53" s="34">
        <f aca="true" t="shared" si="13" ref="C53:N53">+C20+C31</f>
        <v>1284637.45</v>
      </c>
      <c r="D53" s="34">
        <f t="shared" si="13"/>
        <v>1107880.35</v>
      </c>
      <c r="E53" s="34">
        <f t="shared" si="13"/>
        <v>334759.24</v>
      </c>
      <c r="F53" s="34">
        <f t="shared" si="13"/>
        <v>1157489.46</v>
      </c>
      <c r="G53" s="34">
        <f t="shared" si="13"/>
        <v>1750586.43</v>
      </c>
      <c r="H53" s="34">
        <f t="shared" si="13"/>
        <v>273330.20000000007</v>
      </c>
      <c r="I53" s="34">
        <f t="shared" si="13"/>
        <v>1298658.9099999997</v>
      </c>
      <c r="J53" s="34">
        <f t="shared" si="13"/>
        <v>1104431.37</v>
      </c>
      <c r="K53" s="34">
        <f t="shared" si="13"/>
        <v>382194.32000000007</v>
      </c>
      <c r="L53" s="34">
        <f t="shared" si="13"/>
        <v>386933.1499999999</v>
      </c>
      <c r="M53" s="34">
        <f t="shared" si="13"/>
        <v>741127.5899999999</v>
      </c>
      <c r="N53" s="34">
        <f t="shared" si="13"/>
        <v>392169.98</v>
      </c>
      <c r="O53" s="34">
        <f>SUM(B53:N53)</f>
        <v>11933598.360000001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1719399.9</v>
      </c>
      <c r="C59" s="42">
        <f t="shared" si="14"/>
        <v>1284637.44</v>
      </c>
      <c r="D59" s="42">
        <f t="shared" si="14"/>
        <v>1107880.34</v>
      </c>
      <c r="E59" s="42">
        <f t="shared" si="14"/>
        <v>334759.23</v>
      </c>
      <c r="F59" s="42">
        <f t="shared" si="14"/>
        <v>1157489.47</v>
      </c>
      <c r="G59" s="42">
        <f t="shared" si="14"/>
        <v>1750586.44</v>
      </c>
      <c r="H59" s="42">
        <f t="shared" si="14"/>
        <v>273330.21</v>
      </c>
      <c r="I59" s="42">
        <f t="shared" si="14"/>
        <v>1298658.91</v>
      </c>
      <c r="J59" s="42">
        <f t="shared" si="14"/>
        <v>1104431.38</v>
      </c>
      <c r="K59" s="42">
        <f t="shared" si="14"/>
        <v>382194.33</v>
      </c>
      <c r="L59" s="42">
        <f t="shared" si="14"/>
        <v>386933.14</v>
      </c>
      <c r="M59" s="42">
        <f t="shared" si="14"/>
        <v>741127.59</v>
      </c>
      <c r="N59" s="42">
        <f t="shared" si="14"/>
        <v>392169.98</v>
      </c>
      <c r="O59" s="34">
        <f t="shared" si="14"/>
        <v>11933598.360000001</v>
      </c>
      <c r="Q59"/>
    </row>
    <row r="60" spans="1:18" ht="18.75" customHeight="1">
      <c r="A60" s="26" t="s">
        <v>54</v>
      </c>
      <c r="B60" s="42">
        <v>1412273.77</v>
      </c>
      <c r="C60" s="42">
        <v>931557.27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2343831.04</v>
      </c>
      <c r="P60"/>
      <c r="Q60"/>
      <c r="R60" s="41"/>
    </row>
    <row r="61" spans="1:16" ht="18.75" customHeight="1">
      <c r="A61" s="26" t="s">
        <v>55</v>
      </c>
      <c r="B61" s="42">
        <v>307126.13</v>
      </c>
      <c r="C61" s="42">
        <v>353080.17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660206.3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1107880.34</v>
      </c>
      <c r="E62" s="43">
        <v>0</v>
      </c>
      <c r="F62" s="43">
        <v>0</v>
      </c>
      <c r="G62" s="43">
        <v>0</v>
      </c>
      <c r="H62" s="42">
        <v>273330.21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1381210.55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334759.23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334759.23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1157489.47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1157489.47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1750586.44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1750586.44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1298658.91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1298658.91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1104431.38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1104431.38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382194.33</v>
      </c>
      <c r="L68" s="29">
        <v>386933.14</v>
      </c>
      <c r="M68" s="43">
        <v>0</v>
      </c>
      <c r="N68" s="43">
        <v>0</v>
      </c>
      <c r="O68" s="34">
        <f t="shared" si="15"/>
        <v>769127.47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741127.59</v>
      </c>
      <c r="N69" s="43">
        <v>0</v>
      </c>
      <c r="O69" s="34">
        <f t="shared" si="15"/>
        <v>741127.59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392169.98</v>
      </c>
      <c r="O70" s="46">
        <f t="shared" si="15"/>
        <v>392169.98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2023-02-28T20:45:16Z</dcterms:modified>
  <cp:category/>
  <cp:version/>
  <cp:contentType/>
  <cp:contentStatus/>
</cp:coreProperties>
</file>