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<sst xmlns="http://schemas.openxmlformats.org/spreadsheetml/2006/main" count="88" uniqueCount="85">
  <si>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</si>
  <si>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</si>
  <si>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</si>
  <si>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</si>
  <si>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</si>
  <si>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</si>
  <si>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</si>
  <si>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</si>
  <si>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</si>
  <si>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</si>
  <si>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</si>
  <si>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</si>
  <si>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</si>
  <si>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</si>
  <si>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</si>
  <si>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</si>
  <si>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</si>
  <si>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</si>
  <si>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</si>
  <si>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</si>
  <si>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</si>
  <si>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</si>
  <si>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</si>
  <si>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</si>
  <si>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</si>
  <si>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</si>
  <si>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</si>
  <si>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</si>
  <si>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</si>
  <si>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</si>
  <si>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</si>
  <si>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</si>
  <si>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</si>
  <si>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</si>
  <si>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</si>
  <si>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</si>
  <si>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</si>
  <si>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</si>
  <si>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</si>
  <si>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</si>
  <si>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</si>
  <si>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</si>
  <si>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</si>
  <si>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</si>
  <si>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</si>
  <si>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</si>
  <si>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</si>
  <si>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</si>
  <si>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</si>
  <si>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</si>
  <si>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</si>
  <si>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</si>
  <si>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</si>
  <si>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</si>
  <si>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</si>
  <si>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</si>
  <si>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</si>
  <si>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</si>
  <si>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</si>
  <si>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</si>
  <si>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</si>
  <si>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</si>
  <si>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</si>
  <si>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</si>
  <si>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</si>
  <si>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</si>
  <si>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</si>
  <si>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</si>
  <si>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</si>
  <si>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</si>
  <si>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</si>
  <si>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</si>
  <si>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</si>
  <si>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</si>
  <si>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</si>
  <si>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</si>
  <si>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</si>
  <si>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</si>
  <si>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</si>
  <si>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</si>
  <si>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</si>
  <si>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</si>
  <si>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</si>
  <si>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</si>
  <si>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16/02/23 - VENCIMENTO 27/02/23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</si>
</sst>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390331</v>
      </c>
      <c r="C7" s="9">
        <f t="shared" si="0"/>
        <v>271092</v>
      </c>
      <c r="D7" s="9">
        <f t="shared" si="0"/>
        <v>257955</v>
      </c>
      <c r="E7" s="9">
        <f t="shared" si="0"/>
        <v>68218</v>
      </c>
      <c r="F7" s="9">
        <f t="shared" si="0"/>
        <v>237767</v>
      </c>
      <c r="G7" s="9">
        <f t="shared" si="0"/>
        <v>374327</v>
      </c>
      <c r="H7" s="9">
        <f t="shared" si="0"/>
        <v>44051</v>
      </c>
      <c r="I7" s="9">
        <f t="shared" si="0"/>
        <v>306990</v>
      </c>
      <c r="J7" s="9">
        <f t="shared" si="0"/>
        <v>220990</v>
      </c>
      <c r="K7" s="9">
        <f t="shared" si="0"/>
        <v>359596</v>
      </c>
      <c r="L7" s="9">
        <f t="shared" si="0"/>
        <v>269560</v>
      </c>
      <c r="M7" s="9">
        <f t="shared" si="0"/>
        <v>131963</v>
      </c>
      <c r="N7" s="9">
        <f t="shared" si="0"/>
        <v>83932</v>
      </c>
      <c r="O7" s="9">
        <f t="shared" si="0"/>
        <v>3016772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11988</v>
      </c>
      <c r="C8" s="11">
        <f t="shared" si="1"/>
        <v>12476</v>
      </c>
      <c r="D8" s="11">
        <f t="shared" si="1"/>
        <v>7741</v>
      </c>
      <c r="E8" s="11">
        <f t="shared" si="1"/>
        <v>2070</v>
      </c>
      <c r="F8" s="11">
        <f t="shared" si="1"/>
        <v>6900</v>
      </c>
      <c r="G8" s="11">
        <f t="shared" si="1"/>
        <v>10381</v>
      </c>
      <c r="H8" s="11">
        <f t="shared" si="1"/>
        <v>1879</v>
      </c>
      <c r="I8" s="11">
        <f t="shared" si="1"/>
        <v>15489</v>
      </c>
      <c r="J8" s="11">
        <f t="shared" si="1"/>
        <v>9414</v>
      </c>
      <c r="K8" s="11">
        <f t="shared" si="1"/>
        <v>7864</v>
      </c>
      <c r="L8" s="11">
        <f t="shared" si="1"/>
        <v>6007</v>
      </c>
      <c r="M8" s="11">
        <f t="shared" si="1"/>
        <v>5124</v>
      </c>
      <c r="N8" s="11">
        <f t="shared" si="1"/>
        <v>3883</v>
      </c>
      <c r="O8" s="11">
        <f t="shared" si="1"/>
        <v>101216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11988</v>
      </c>
      <c r="C9" s="11">
        <v>12476</v>
      </c>
      <c r="D9" s="11">
        <v>7741</v>
      </c>
      <c r="E9" s="11">
        <v>2070</v>
      </c>
      <c r="F9" s="11">
        <v>6900</v>
      </c>
      <c r="G9" s="11">
        <v>10381</v>
      </c>
      <c r="H9" s="11">
        <v>1879</v>
      </c>
      <c r="I9" s="11">
        <v>15489</v>
      </c>
      <c r="J9" s="11">
        <v>9414</v>
      </c>
      <c r="K9" s="11">
        <v>7853</v>
      </c>
      <c r="L9" s="11">
        <v>6007</v>
      </c>
      <c r="M9" s="11">
        <v>5122</v>
      </c>
      <c r="N9" s="11">
        <v>3882</v>
      </c>
      <c r="O9" s="11">
        <f>SUM(B9:N9)</f>
        <v>101202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2</v>
      </c>
      <c r="N10" s="13">
        <v>1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378343</v>
      </c>
      <c r="C11" s="13">
        <v>258616</v>
      </c>
      <c r="D11" s="13">
        <v>250214</v>
      </c>
      <c r="E11" s="13">
        <v>66148</v>
      </c>
      <c r="F11" s="13">
        <v>230867</v>
      </c>
      <c r="G11" s="13">
        <v>363946</v>
      </c>
      <c r="H11" s="13">
        <v>42172</v>
      </c>
      <c r="I11" s="13">
        <v>291501</v>
      </c>
      <c r="J11" s="13">
        <v>211576</v>
      </c>
      <c r="K11" s="13">
        <v>351732</v>
      </c>
      <c r="L11" s="13">
        <v>263553</v>
      </c>
      <c r="M11" s="13">
        <v>126839</v>
      </c>
      <c r="N11" s="13">
        <v>80049</v>
      </c>
      <c r="O11" s="11">
        <f>SUM(B11:N11)</f>
        <v>2915556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25500</v>
      </c>
      <c r="C12" s="13">
        <v>22874</v>
      </c>
      <c r="D12" s="13">
        <v>17716</v>
      </c>
      <c r="E12" s="13">
        <v>6694</v>
      </c>
      <c r="F12" s="13">
        <v>20239</v>
      </c>
      <c r="G12" s="13">
        <v>34815</v>
      </c>
      <c r="H12" s="13">
        <v>4140</v>
      </c>
      <c r="I12" s="13">
        <v>27070</v>
      </c>
      <c r="J12" s="13">
        <v>17411</v>
      </c>
      <c r="K12" s="13">
        <v>22752</v>
      </c>
      <c r="L12" s="13">
        <v>16940</v>
      </c>
      <c r="M12" s="13">
        <v>6318</v>
      </c>
      <c r="N12" s="13">
        <v>3270</v>
      </c>
      <c r="O12" s="11">
        <f>SUM(B12:N12)</f>
        <v>225739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352843</v>
      </c>
      <c r="C13" s="15">
        <f t="shared" si="2"/>
        <v>235742</v>
      </c>
      <c r="D13" s="15">
        <f t="shared" si="2"/>
        <v>232498</v>
      </c>
      <c r="E13" s="15">
        <f t="shared" si="2"/>
        <v>59454</v>
      </c>
      <c r="F13" s="15">
        <f t="shared" si="2"/>
        <v>210628</v>
      </c>
      <c r="G13" s="15">
        <f t="shared" si="2"/>
        <v>329131</v>
      </c>
      <c r="H13" s="15">
        <f t="shared" si="2"/>
        <v>38032</v>
      </c>
      <c r="I13" s="15">
        <f t="shared" si="2"/>
        <v>264431</v>
      </c>
      <c r="J13" s="15">
        <f t="shared" si="2"/>
        <v>194165</v>
      </c>
      <c r="K13" s="15">
        <f t="shared" si="2"/>
        <v>328980</v>
      </c>
      <c r="L13" s="15">
        <f t="shared" si="2"/>
        <v>246613</v>
      </c>
      <c r="M13" s="15">
        <f t="shared" si="2"/>
        <v>120521</v>
      </c>
      <c r="N13" s="15">
        <f t="shared" si="2"/>
        <v>76779</v>
      </c>
      <c r="O13" s="11">
        <f>SUM(B13:N13)</f>
        <v>2689817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1.168873505329785</v>
      </c>
      <c r="C18" s="19">
        <v>1.217889972030249</v>
      </c>
      <c r="D18" s="19">
        <v>1.263824985368765</v>
      </c>
      <c r="E18" s="19">
        <v>0.84288170304331</v>
      </c>
      <c r="F18" s="19">
        <v>1.287314644942107</v>
      </c>
      <c r="G18" s="19">
        <v>1.397786586994094</v>
      </c>
      <c r="H18" s="19">
        <v>1.524664479878567</v>
      </c>
      <c r="I18" s="19">
        <v>1.10571895750031</v>
      </c>
      <c r="J18" s="19">
        <v>1.316959973569922</v>
      </c>
      <c r="K18" s="19">
        <v>1.114526006367647</v>
      </c>
      <c r="L18" s="19">
        <v>1.190304652983057</v>
      </c>
      <c r="M18" s="19">
        <v>1.180781411482047</v>
      </c>
      <c r="N18" s="19">
        <v>1.084964156592553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1481422.7099999997</v>
      </c>
      <c r="C20" s="24">
        <f t="shared" si="3"/>
        <v>1082226.5699999998</v>
      </c>
      <c r="D20" s="24">
        <f t="shared" si="3"/>
        <v>934607.6599999999</v>
      </c>
      <c r="E20" s="24">
        <f t="shared" si="3"/>
        <v>285929.37999999995</v>
      </c>
      <c r="F20" s="24">
        <f t="shared" si="3"/>
        <v>1007024.1799999999</v>
      </c>
      <c r="G20" s="24">
        <f t="shared" si="3"/>
        <v>1439958.2299999997</v>
      </c>
      <c r="H20" s="24">
        <f t="shared" si="3"/>
        <v>243955.18999999997</v>
      </c>
      <c r="I20" s="24">
        <f t="shared" si="3"/>
        <v>1122598.9000000001</v>
      </c>
      <c r="J20" s="24">
        <f t="shared" si="3"/>
        <v>949966.3700000001</v>
      </c>
      <c r="K20" s="24">
        <f t="shared" si="3"/>
        <v>1260461.1400000001</v>
      </c>
      <c r="L20" s="24">
        <f t="shared" si="3"/>
        <v>1153090.85</v>
      </c>
      <c r="M20" s="24">
        <f t="shared" si="3"/>
        <v>647417.4899999999</v>
      </c>
      <c r="N20" s="24">
        <f t="shared" si="3"/>
        <v>338646.6999999999</v>
      </c>
      <c r="O20" s="24">
        <f>O21+O22+O23+O24+O25+O26+O27+O28+O29</f>
        <v>11947305.369999997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1146167.95</v>
      </c>
      <c r="C21" s="28">
        <f t="shared" si="4"/>
        <v>822357.58</v>
      </c>
      <c r="D21" s="28">
        <f t="shared" si="4"/>
        <v>686263.48</v>
      </c>
      <c r="E21" s="28">
        <f t="shared" si="4"/>
        <v>310043.99</v>
      </c>
      <c r="F21" s="28">
        <f t="shared" si="4"/>
        <v>733178.32</v>
      </c>
      <c r="G21" s="28">
        <f t="shared" si="4"/>
        <v>949742.46</v>
      </c>
      <c r="H21" s="28">
        <f t="shared" si="4"/>
        <v>150059.73</v>
      </c>
      <c r="I21" s="28">
        <f t="shared" si="4"/>
        <v>924684.58</v>
      </c>
      <c r="J21" s="28">
        <f t="shared" si="4"/>
        <v>669511.3</v>
      </c>
      <c r="K21" s="28">
        <f t="shared" si="4"/>
        <v>1029775.07</v>
      </c>
      <c r="L21" s="28">
        <f t="shared" si="4"/>
        <v>878954.29</v>
      </c>
      <c r="M21" s="28">
        <f t="shared" si="4"/>
        <v>496523.98</v>
      </c>
      <c r="N21" s="28">
        <f t="shared" si="4"/>
        <v>285259.69</v>
      </c>
      <c r="O21" s="28">
        <f aca="true" t="shared" si="5" ref="O21:O29">SUM(B21:N21)</f>
        <v>9082522.42</v>
      </c>
    </row>
    <row r="22" spans="1:23" ht="18.75" customHeight="1">
      <c r="A22" s="26" t="s">
        <v>33</v>
      </c>
      <c r="B22" s="28">
        <f>IF(B18&lt;&gt;0,ROUND((B18-1)*B21,2),0)</f>
        <v>193557.4</v>
      </c>
      <c r="C22" s="28">
        <f aca="true" t="shared" si="6" ref="C22:N22">IF(C18&lt;&gt;0,ROUND((C18-1)*C21,2),0)</f>
        <v>179183.47</v>
      </c>
      <c r="D22" s="28">
        <f t="shared" si="6"/>
        <v>181053.45</v>
      </c>
      <c r="E22" s="28">
        <f t="shared" si="6"/>
        <v>-48713.58</v>
      </c>
      <c r="F22" s="28">
        <f t="shared" si="6"/>
        <v>210652.87</v>
      </c>
      <c r="G22" s="28">
        <f t="shared" si="6"/>
        <v>377794.81</v>
      </c>
      <c r="H22" s="28">
        <f t="shared" si="6"/>
        <v>78731.01</v>
      </c>
      <c r="I22" s="28">
        <f t="shared" si="6"/>
        <v>97756.69</v>
      </c>
      <c r="J22" s="28">
        <f t="shared" si="6"/>
        <v>212208.28</v>
      </c>
      <c r="K22" s="28">
        <f t="shared" si="6"/>
        <v>117936.03</v>
      </c>
      <c r="L22" s="28">
        <f t="shared" si="6"/>
        <v>167269.09</v>
      </c>
      <c r="M22" s="28">
        <f t="shared" si="6"/>
        <v>89762.31</v>
      </c>
      <c r="N22" s="28">
        <f t="shared" si="6"/>
        <v>24236.85</v>
      </c>
      <c r="O22" s="28">
        <f t="shared" si="5"/>
        <v>1881428.6800000004</v>
      </c>
      <c r="W22" s="51"/>
    </row>
    <row r="23" spans="1:15" ht="18.75" customHeight="1">
      <c r="A23" s="26" t="s">
        <v>34</v>
      </c>
      <c r="B23" s="28">
        <v>75847.86</v>
      </c>
      <c r="C23" s="28">
        <v>51165.31</v>
      </c>
      <c r="D23" s="28">
        <v>34338.27</v>
      </c>
      <c r="E23" s="28">
        <v>13415.22</v>
      </c>
      <c r="F23" s="28">
        <v>40911.15</v>
      </c>
      <c r="G23" s="28">
        <v>66477.64</v>
      </c>
      <c r="H23" s="28">
        <v>6788.6</v>
      </c>
      <c r="I23" s="28">
        <v>53562.99</v>
      </c>
      <c r="J23" s="28">
        <v>44651.04</v>
      </c>
      <c r="K23" s="28">
        <v>67905.58</v>
      </c>
      <c r="L23" s="28">
        <v>62421.71</v>
      </c>
      <c r="M23" s="28">
        <v>29228.38</v>
      </c>
      <c r="N23" s="28">
        <v>18163.42</v>
      </c>
      <c r="O23" s="28">
        <f t="shared" si="5"/>
        <v>564877.17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1211.42</v>
      </c>
      <c r="C26" s="28">
        <v>899.91</v>
      </c>
      <c r="D26" s="28">
        <v>770.12</v>
      </c>
      <c r="E26" s="28">
        <v>236.52</v>
      </c>
      <c r="F26" s="28">
        <v>833.57</v>
      </c>
      <c r="G26" s="28">
        <v>1191.23</v>
      </c>
      <c r="H26" s="28">
        <v>201.9</v>
      </c>
      <c r="I26" s="28">
        <v>920.1</v>
      </c>
      <c r="J26" s="28">
        <v>787.42</v>
      </c>
      <c r="K26" s="28">
        <v>1038.36</v>
      </c>
      <c r="L26" s="28">
        <v>946.06</v>
      </c>
      <c r="M26" s="28">
        <v>527.83</v>
      </c>
      <c r="N26" s="28">
        <v>276.92</v>
      </c>
      <c r="O26" s="28">
        <f t="shared" si="5"/>
        <v>9841.36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898.12</v>
      </c>
      <c r="L27" s="28">
        <v>798.49</v>
      </c>
      <c r="M27" s="28">
        <v>451.94</v>
      </c>
      <c r="N27" s="28">
        <v>236.81</v>
      </c>
      <c r="O27" s="28">
        <f t="shared" si="5"/>
        <v>8366.17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-59483.47</v>
      </c>
      <c r="C31" s="28">
        <f aca="true" t="shared" si="7" ref="C31:O31">+C32+C34+C47+C48+C49+C54-C55</f>
        <v>-59898.490000000005</v>
      </c>
      <c r="D31" s="28">
        <f t="shared" si="7"/>
        <v>-38342.75</v>
      </c>
      <c r="E31" s="28">
        <f t="shared" si="7"/>
        <v>-10423.18</v>
      </c>
      <c r="F31" s="28">
        <f t="shared" si="7"/>
        <v>-34995.2</v>
      </c>
      <c r="G31" s="28">
        <f t="shared" si="7"/>
        <v>-52300.4</v>
      </c>
      <c r="H31" s="28">
        <f t="shared" si="7"/>
        <v>-9390.310000000001</v>
      </c>
      <c r="I31" s="28">
        <f t="shared" si="7"/>
        <v>-73267.96</v>
      </c>
      <c r="J31" s="28">
        <f t="shared" si="7"/>
        <v>-45800.18</v>
      </c>
      <c r="K31" s="28">
        <f t="shared" si="7"/>
        <v>-1129327.15</v>
      </c>
      <c r="L31" s="28">
        <f t="shared" si="7"/>
        <v>-1021691.51</v>
      </c>
      <c r="M31" s="28">
        <f t="shared" si="7"/>
        <v>-25471.89</v>
      </c>
      <c r="N31" s="28">
        <f t="shared" si="7"/>
        <v>-18620.51</v>
      </c>
      <c r="O31" s="28">
        <f t="shared" si="7"/>
        <v>-2579013</v>
      </c>
    </row>
    <row r="32" spans="1:15" ht="18.75" customHeight="1">
      <c r="A32" s="26" t="s">
        <v>38</v>
      </c>
      <c r="B32" s="29">
        <f>+B33</f>
        <v>-52747.2</v>
      </c>
      <c r="C32" s="29">
        <f>+C33</f>
        <v>-54894.4</v>
      </c>
      <c r="D32" s="29">
        <f aca="true" t="shared" si="8" ref="D32:O32">+D33</f>
        <v>-34060.4</v>
      </c>
      <c r="E32" s="29">
        <f t="shared" si="8"/>
        <v>-9108</v>
      </c>
      <c r="F32" s="29">
        <f t="shared" si="8"/>
        <v>-30360</v>
      </c>
      <c r="G32" s="29">
        <f t="shared" si="8"/>
        <v>-45676.4</v>
      </c>
      <c r="H32" s="29">
        <f t="shared" si="8"/>
        <v>-8267.6</v>
      </c>
      <c r="I32" s="29">
        <f t="shared" si="8"/>
        <v>-68151.6</v>
      </c>
      <c r="J32" s="29">
        <f t="shared" si="8"/>
        <v>-41421.6</v>
      </c>
      <c r="K32" s="29">
        <f t="shared" si="8"/>
        <v>-34553.2</v>
      </c>
      <c r="L32" s="29">
        <f t="shared" si="8"/>
        <v>-26430.8</v>
      </c>
      <c r="M32" s="29">
        <f t="shared" si="8"/>
        <v>-22536.8</v>
      </c>
      <c r="N32" s="29">
        <f t="shared" si="8"/>
        <v>-17080.8</v>
      </c>
      <c r="O32" s="29">
        <f t="shared" si="8"/>
        <v>-445288.79999999993</v>
      </c>
    </row>
    <row r="33" spans="1:26" ht="18.75" customHeight="1">
      <c r="A33" s="27" t="s">
        <v>39</v>
      </c>
      <c r="B33" s="16">
        <f>ROUND((-B9)*$G$3,2)</f>
        <v>-52747.2</v>
      </c>
      <c r="C33" s="16">
        <f aca="true" t="shared" si="9" ref="C33:N33">ROUND((-C9)*$G$3,2)</f>
        <v>-54894.4</v>
      </c>
      <c r="D33" s="16">
        <f t="shared" si="9"/>
        <v>-34060.4</v>
      </c>
      <c r="E33" s="16">
        <f t="shared" si="9"/>
        <v>-9108</v>
      </c>
      <c r="F33" s="16">
        <f t="shared" si="9"/>
        <v>-30360</v>
      </c>
      <c r="G33" s="16">
        <f t="shared" si="9"/>
        <v>-45676.4</v>
      </c>
      <c r="H33" s="16">
        <f t="shared" si="9"/>
        <v>-8267.6</v>
      </c>
      <c r="I33" s="16">
        <f t="shared" si="9"/>
        <v>-68151.6</v>
      </c>
      <c r="J33" s="16">
        <f t="shared" si="9"/>
        <v>-41421.6</v>
      </c>
      <c r="K33" s="16">
        <f t="shared" si="9"/>
        <v>-34553.2</v>
      </c>
      <c r="L33" s="16">
        <f t="shared" si="9"/>
        <v>-26430.8</v>
      </c>
      <c r="M33" s="16">
        <f t="shared" si="9"/>
        <v>-22536.8</v>
      </c>
      <c r="N33" s="16">
        <f t="shared" si="9"/>
        <v>-17080.8</v>
      </c>
      <c r="O33" s="30">
        <f aca="true" t="shared" si="10" ref="O33:O55">SUM(B33:N33)</f>
        <v>-445288.79999999993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-6736.27</v>
      </c>
      <c r="C34" s="29">
        <f aca="true" t="shared" si="11" ref="C34:O34">SUM(C35:C45)</f>
        <v>-5004.09</v>
      </c>
      <c r="D34" s="29">
        <f t="shared" si="11"/>
        <v>-4282.35</v>
      </c>
      <c r="E34" s="29">
        <f t="shared" si="11"/>
        <v>-1315.18</v>
      </c>
      <c r="F34" s="29">
        <f t="shared" si="11"/>
        <v>-4635.2</v>
      </c>
      <c r="G34" s="29">
        <f t="shared" si="11"/>
        <v>-6624</v>
      </c>
      <c r="H34" s="29">
        <f t="shared" si="11"/>
        <v>-1122.71</v>
      </c>
      <c r="I34" s="29">
        <f t="shared" si="11"/>
        <v>-5116.36</v>
      </c>
      <c r="J34" s="29">
        <f t="shared" si="11"/>
        <v>-4378.58</v>
      </c>
      <c r="K34" s="29">
        <f t="shared" si="11"/>
        <v>-1094773.95</v>
      </c>
      <c r="L34" s="29">
        <f t="shared" si="11"/>
        <v>-995260.71</v>
      </c>
      <c r="M34" s="29">
        <f t="shared" si="11"/>
        <v>-2935.09</v>
      </c>
      <c r="N34" s="29">
        <f t="shared" si="11"/>
        <v>-1539.71</v>
      </c>
      <c r="O34" s="29">
        <f t="shared" si="11"/>
        <v>-2133724.2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-6736.27</v>
      </c>
      <c r="C43" s="31">
        <v>-5004.09</v>
      </c>
      <c r="D43" s="31">
        <v>-4282.35</v>
      </c>
      <c r="E43" s="31">
        <v>-1315.18</v>
      </c>
      <c r="F43" s="31">
        <v>-4635.2</v>
      </c>
      <c r="G43" s="31">
        <v>-6624</v>
      </c>
      <c r="H43" s="31">
        <v>-1122.71</v>
      </c>
      <c r="I43" s="31">
        <v>-5116.36</v>
      </c>
      <c r="J43" s="31">
        <v>-4378.58</v>
      </c>
      <c r="K43" s="31">
        <v>-5773.95</v>
      </c>
      <c r="L43" s="31">
        <v>-5260.71</v>
      </c>
      <c r="M43" s="31">
        <v>-2935.09</v>
      </c>
      <c r="N43" s="31">
        <v>-1539.71</v>
      </c>
      <c r="O43" s="31">
        <f>SUM(B43:N43)</f>
        <v>-54724.19999999999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1421939.2399999998</v>
      </c>
      <c r="C53" s="34">
        <f aca="true" t="shared" si="13" ref="C53:N53">+C20+C31</f>
        <v>1022328.0799999998</v>
      </c>
      <c r="D53" s="34">
        <f t="shared" si="13"/>
        <v>896264.9099999999</v>
      </c>
      <c r="E53" s="34">
        <f t="shared" si="13"/>
        <v>275506.19999999995</v>
      </c>
      <c r="F53" s="34">
        <f t="shared" si="13"/>
        <v>972028.98</v>
      </c>
      <c r="G53" s="34">
        <f t="shared" si="13"/>
        <v>1387657.8299999998</v>
      </c>
      <c r="H53" s="34">
        <f t="shared" si="13"/>
        <v>234564.87999999998</v>
      </c>
      <c r="I53" s="34">
        <f t="shared" si="13"/>
        <v>1049330.9400000002</v>
      </c>
      <c r="J53" s="34">
        <f t="shared" si="13"/>
        <v>904166.1900000001</v>
      </c>
      <c r="K53" s="34">
        <f t="shared" si="13"/>
        <v>131133.99000000022</v>
      </c>
      <c r="L53" s="34">
        <f t="shared" si="13"/>
        <v>131399.34000000008</v>
      </c>
      <c r="M53" s="34">
        <f t="shared" si="13"/>
        <v>621945.5999999999</v>
      </c>
      <c r="N53" s="34">
        <f t="shared" si="13"/>
        <v>320026.1899999999</v>
      </c>
      <c r="O53" s="34">
        <f>SUM(B53:N53)</f>
        <v>9368292.370000001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1421939.23</v>
      </c>
      <c r="C59" s="42">
        <f t="shared" si="14"/>
        <v>1022328.0800000001</v>
      </c>
      <c r="D59" s="42">
        <f t="shared" si="14"/>
        <v>896264.92</v>
      </c>
      <c r="E59" s="42">
        <f t="shared" si="14"/>
        <v>275506.19</v>
      </c>
      <c r="F59" s="42">
        <f t="shared" si="14"/>
        <v>972028.98</v>
      </c>
      <c r="G59" s="42">
        <f t="shared" si="14"/>
        <v>1387657.84</v>
      </c>
      <c r="H59" s="42">
        <f t="shared" si="14"/>
        <v>234564.88</v>
      </c>
      <c r="I59" s="42">
        <f t="shared" si="14"/>
        <v>1049330.94</v>
      </c>
      <c r="J59" s="42">
        <f t="shared" si="14"/>
        <v>904166.2</v>
      </c>
      <c r="K59" s="42">
        <f t="shared" si="14"/>
        <v>131133.98</v>
      </c>
      <c r="L59" s="42">
        <f t="shared" si="14"/>
        <v>131399.34</v>
      </c>
      <c r="M59" s="42">
        <f t="shared" si="14"/>
        <v>621945.6</v>
      </c>
      <c r="N59" s="42">
        <f t="shared" si="14"/>
        <v>320026.19</v>
      </c>
      <c r="O59" s="34">
        <f t="shared" si="14"/>
        <v>9368292.37</v>
      </c>
      <c r="Q59"/>
    </row>
    <row r="60" spans="1:18" ht="18.75" customHeight="1">
      <c r="A60" s="26" t="s">
        <v>54</v>
      </c>
      <c r="B60" s="42">
        <v>1169843.32</v>
      </c>
      <c r="C60" s="42">
        <v>742694.53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1912537.85</v>
      </c>
      <c r="P60"/>
      <c r="Q60"/>
      <c r="R60" s="41"/>
    </row>
    <row r="61" spans="1:16" ht="18.75" customHeight="1">
      <c r="A61" s="26" t="s">
        <v>55</v>
      </c>
      <c r="B61" s="42">
        <v>252095.91</v>
      </c>
      <c r="C61" s="42">
        <v>279633.55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531729.46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896264.92</v>
      </c>
      <c r="E62" s="43">
        <v>0</v>
      </c>
      <c r="F62" s="43">
        <v>0</v>
      </c>
      <c r="G62" s="43">
        <v>0</v>
      </c>
      <c r="H62" s="42">
        <v>234564.88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1130829.8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275506.19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275506.19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972028.98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972028.98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1387657.84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1387657.84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1049330.94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1049330.94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904166.2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904166.2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131133.98</v>
      </c>
      <c r="L68" s="29">
        <v>131399.34</v>
      </c>
      <c r="M68" s="43">
        <v>0</v>
      </c>
      <c r="N68" s="43">
        <v>0</v>
      </c>
      <c r="O68" s="34">
        <f t="shared" si="15"/>
        <v>262533.32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621945.6</v>
      </c>
      <c r="N69" s="43">
        <v>0</v>
      </c>
      <c r="O69" s="34">
        <f t="shared" si="15"/>
        <v>621945.6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320026.19</v>
      </c>
      <c r="O70" s="46">
        <f t="shared" si="15"/>
        <v>320026.19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2023-02-24T21:28:00Z</dcterms:modified>
  <cp:category/>
  <cp:version/>
  <cp:contentType/>
  <cp:contentStatus/>
</cp:coreProperties>
</file>