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8287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<sst xmlns="http://schemas.openxmlformats.org/spreadsheetml/2006/main" count="88" uniqueCount="85">
  <si>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</si>
  <si>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</si>
  <si>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</si>
  <si>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</si>
  <si>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</si>
  <si>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</si>
  <si>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</si>
  <si>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</si>
  <si>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</si>
  <si>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</si>
  <si>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</si>
  <si>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</si>
  <si>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</si>
  <si>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</si>
  <si>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</si>
  <si>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</si>
  <si>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</si>
  <si>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</si>
  <si>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</si>
  <si>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</si>
  <si>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</si>
  <si>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</si>
  <si>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</si>
  <si>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</si>
  <si>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</si>
  <si>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</si>
  <si>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</si>
  <si>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</si>
  <si>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</si>
  <si>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</si>
  <si>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</si>
  <si>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</si>
  <si>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</si>
  <si>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</si>
  <si>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</si>
  <si>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</si>
  <si>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</si>
  <si>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</si>
  <si>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</si>
  <si>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</si>
  <si>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</si>
  <si>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</si>
  <si>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</si>
  <si>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</si>
  <si>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</si>
  <si>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</si>
  <si>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</si>
  <si>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</si>
  <si>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</si>
  <si>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</si>
  <si>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</si>
  <si>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</si>
  <si>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</si>
  <si>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</si>
  <si>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</si>
  <si>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</si>
  <si>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</si>
  <si>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</si>
  <si>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</si>
  <si>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</si>
  <si>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</si>
  <si>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</si>
  <si>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</si>
  <si>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</si>
  <si>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</si>
  <si>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</si>
  <si>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</si>
  <si>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</si>
  <si>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</si>
  <si>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</si>
  <si>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</si>
  <si>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</si>
  <si>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</si>
  <si>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</si>
  <si>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</si>
  <si>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</si>
  <si>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</si>
  <si>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</si>
  <si>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</si>
  <si>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</si>
  <si>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</si>
  <si>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</si>
  <si>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</si>
  <si>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</si>
  <si>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15/02/23 - VENCIMENTO 24/02/23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</si>
</sst>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395137</v>
      </c>
      <c r="C7" s="9">
        <f t="shared" si="0"/>
        <v>272401</v>
      </c>
      <c r="D7" s="9">
        <f t="shared" si="0"/>
        <v>261692</v>
      </c>
      <c r="E7" s="9">
        <f t="shared" si="0"/>
        <v>67983</v>
      </c>
      <c r="F7" s="9">
        <f t="shared" si="0"/>
        <v>137107</v>
      </c>
      <c r="G7" s="9">
        <f t="shared" si="0"/>
        <v>371676</v>
      </c>
      <c r="H7" s="9">
        <f t="shared" si="0"/>
        <v>42294</v>
      </c>
      <c r="I7" s="9">
        <f t="shared" si="0"/>
        <v>302409</v>
      </c>
      <c r="J7" s="9">
        <f t="shared" si="0"/>
        <v>222593</v>
      </c>
      <c r="K7" s="9">
        <f t="shared" si="0"/>
        <v>364092</v>
      </c>
      <c r="L7" s="9">
        <f t="shared" si="0"/>
        <v>270326</v>
      </c>
      <c r="M7" s="9">
        <f t="shared" si="0"/>
        <v>131687</v>
      </c>
      <c r="N7" s="9">
        <f t="shared" si="0"/>
        <v>86432</v>
      </c>
      <c r="O7" s="9">
        <f t="shared" si="0"/>
        <v>2925829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12355</v>
      </c>
      <c r="C8" s="11">
        <f t="shared" si="1"/>
        <v>12140</v>
      </c>
      <c r="D8" s="11">
        <f t="shared" si="1"/>
        <v>7871</v>
      </c>
      <c r="E8" s="11">
        <f t="shared" si="1"/>
        <v>2047</v>
      </c>
      <c r="F8" s="11">
        <f t="shared" si="1"/>
        <v>3770</v>
      </c>
      <c r="G8" s="11">
        <f t="shared" si="1"/>
        <v>10206</v>
      </c>
      <c r="H8" s="11">
        <f t="shared" si="1"/>
        <v>1997</v>
      </c>
      <c r="I8" s="11">
        <f t="shared" si="1"/>
        <v>15518</v>
      </c>
      <c r="J8" s="11">
        <f t="shared" si="1"/>
        <v>9343</v>
      </c>
      <c r="K8" s="11">
        <f t="shared" si="1"/>
        <v>7736</v>
      </c>
      <c r="L8" s="11">
        <f t="shared" si="1"/>
        <v>6198</v>
      </c>
      <c r="M8" s="11">
        <f t="shared" si="1"/>
        <v>5380</v>
      </c>
      <c r="N8" s="11">
        <f t="shared" si="1"/>
        <v>4116</v>
      </c>
      <c r="O8" s="11">
        <f t="shared" si="1"/>
        <v>98677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12355</v>
      </c>
      <c r="C9" s="11">
        <v>12140</v>
      </c>
      <c r="D9" s="11">
        <v>7871</v>
      </c>
      <c r="E9" s="11">
        <v>2047</v>
      </c>
      <c r="F9" s="11">
        <v>3770</v>
      </c>
      <c r="G9" s="11">
        <v>10206</v>
      </c>
      <c r="H9" s="11">
        <v>1997</v>
      </c>
      <c r="I9" s="11">
        <v>15518</v>
      </c>
      <c r="J9" s="11">
        <v>9343</v>
      </c>
      <c r="K9" s="11">
        <v>7721</v>
      </c>
      <c r="L9" s="11">
        <v>6198</v>
      </c>
      <c r="M9" s="11">
        <v>5371</v>
      </c>
      <c r="N9" s="11">
        <v>4110</v>
      </c>
      <c r="O9" s="11">
        <f>SUM(B9:N9)</f>
        <v>98647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15</v>
      </c>
      <c r="L10" s="13">
        <v>0</v>
      </c>
      <c r="M10" s="13">
        <v>9</v>
      </c>
      <c r="N10" s="13">
        <v>6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382782</v>
      </c>
      <c r="C11" s="13">
        <v>260261</v>
      </c>
      <c r="D11" s="13">
        <v>253821</v>
      </c>
      <c r="E11" s="13">
        <v>65936</v>
      </c>
      <c r="F11" s="13">
        <v>133337</v>
      </c>
      <c r="G11" s="13">
        <v>361470</v>
      </c>
      <c r="H11" s="13">
        <v>40297</v>
      </c>
      <c r="I11" s="13">
        <v>286891</v>
      </c>
      <c r="J11" s="13">
        <v>213250</v>
      </c>
      <c r="K11" s="13">
        <v>356356</v>
      </c>
      <c r="L11" s="13">
        <v>264128</v>
      </c>
      <c r="M11" s="13">
        <v>126307</v>
      </c>
      <c r="N11" s="13">
        <v>82316</v>
      </c>
      <c r="O11" s="11">
        <f>SUM(B11:N11)</f>
        <v>2827152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26130</v>
      </c>
      <c r="C12" s="13">
        <v>22911</v>
      </c>
      <c r="D12" s="13">
        <v>18720</v>
      </c>
      <c r="E12" s="13">
        <v>6768</v>
      </c>
      <c r="F12" s="13">
        <v>12034</v>
      </c>
      <c r="G12" s="13">
        <v>34920</v>
      </c>
      <c r="H12" s="13">
        <v>4060</v>
      </c>
      <c r="I12" s="13">
        <v>26891</v>
      </c>
      <c r="J12" s="13">
        <v>17840</v>
      </c>
      <c r="K12" s="13">
        <v>23702</v>
      </c>
      <c r="L12" s="13">
        <v>17755</v>
      </c>
      <c r="M12" s="13">
        <v>6361</v>
      </c>
      <c r="N12" s="13">
        <v>3457</v>
      </c>
      <c r="O12" s="11">
        <f>SUM(B12:N12)</f>
        <v>221549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356652</v>
      </c>
      <c r="C13" s="15">
        <f t="shared" si="2"/>
        <v>237350</v>
      </c>
      <c r="D13" s="15">
        <f t="shared" si="2"/>
        <v>235101</v>
      </c>
      <c r="E13" s="15">
        <f t="shared" si="2"/>
        <v>59168</v>
      </c>
      <c r="F13" s="15">
        <f t="shared" si="2"/>
        <v>121303</v>
      </c>
      <c r="G13" s="15">
        <f t="shared" si="2"/>
        <v>326550</v>
      </c>
      <c r="H13" s="15">
        <f t="shared" si="2"/>
        <v>36237</v>
      </c>
      <c r="I13" s="15">
        <f t="shared" si="2"/>
        <v>260000</v>
      </c>
      <c r="J13" s="15">
        <f t="shared" si="2"/>
        <v>195410</v>
      </c>
      <c r="K13" s="15">
        <f t="shared" si="2"/>
        <v>332654</v>
      </c>
      <c r="L13" s="15">
        <f t="shared" si="2"/>
        <v>246373</v>
      </c>
      <c r="M13" s="15">
        <f t="shared" si="2"/>
        <v>119946</v>
      </c>
      <c r="N13" s="15">
        <f t="shared" si="2"/>
        <v>78859</v>
      </c>
      <c r="O13" s="11">
        <f>SUM(B13:N13)</f>
        <v>2605603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1.149184718868708</v>
      </c>
      <c r="C18" s="19">
        <v>1.215399461829653</v>
      </c>
      <c r="D18" s="19">
        <v>1.255954345303845</v>
      </c>
      <c r="E18" s="19">
        <v>0.842085120313483</v>
      </c>
      <c r="F18" s="19">
        <v>1.994556097410902</v>
      </c>
      <c r="G18" s="19">
        <v>1.404024703546634</v>
      </c>
      <c r="H18" s="19">
        <v>1.57732264956156</v>
      </c>
      <c r="I18" s="19">
        <v>1.118408575622268</v>
      </c>
      <c r="J18" s="19">
        <v>1.310258832994084</v>
      </c>
      <c r="K18" s="19">
        <v>1.103854734147736</v>
      </c>
      <c r="L18" s="19">
        <v>1.179025448513271</v>
      </c>
      <c r="M18" s="19">
        <v>1.188880258901525</v>
      </c>
      <c r="N18" s="19">
        <v>1.056662009700031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1473391.49</v>
      </c>
      <c r="C20" s="24">
        <f t="shared" si="3"/>
        <v>1084815.0200000003</v>
      </c>
      <c r="D20" s="24">
        <f t="shared" si="3"/>
        <v>942302.21</v>
      </c>
      <c r="E20" s="24">
        <f t="shared" si="3"/>
        <v>284640.57</v>
      </c>
      <c r="F20" s="24">
        <f t="shared" si="3"/>
        <v>905611.06</v>
      </c>
      <c r="G20" s="24">
        <f t="shared" si="3"/>
        <v>1435980.2699999998</v>
      </c>
      <c r="H20" s="24">
        <f t="shared" si="3"/>
        <v>242717.84999999998</v>
      </c>
      <c r="I20" s="24">
        <f t="shared" si="3"/>
        <v>1118574.76</v>
      </c>
      <c r="J20" s="24">
        <f t="shared" si="3"/>
        <v>951295.04</v>
      </c>
      <c r="K20" s="24">
        <f t="shared" si="3"/>
        <v>1263575.11</v>
      </c>
      <c r="L20" s="24">
        <f t="shared" si="3"/>
        <v>1144989.65</v>
      </c>
      <c r="M20" s="24">
        <f t="shared" si="3"/>
        <v>650301.7399999998</v>
      </c>
      <c r="N20" s="24">
        <f t="shared" si="3"/>
        <v>339818.88999999996</v>
      </c>
      <c r="O20" s="24">
        <f>O21+O22+O23+O24+O25+O26+O27+O28+O29</f>
        <v>11838013.659999996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1160280.29</v>
      </c>
      <c r="C21" s="28">
        <f t="shared" si="4"/>
        <v>826328.43</v>
      </c>
      <c r="D21" s="28">
        <f t="shared" si="4"/>
        <v>696205.4</v>
      </c>
      <c r="E21" s="28">
        <f t="shared" si="4"/>
        <v>308975.94</v>
      </c>
      <c r="F21" s="28">
        <f t="shared" si="4"/>
        <v>422783.15</v>
      </c>
      <c r="G21" s="28">
        <f t="shared" si="4"/>
        <v>943016.35</v>
      </c>
      <c r="H21" s="28">
        <f t="shared" si="4"/>
        <v>144074.51</v>
      </c>
      <c r="I21" s="28">
        <f t="shared" si="4"/>
        <v>910886.15</v>
      </c>
      <c r="J21" s="28">
        <f t="shared" si="4"/>
        <v>674367.75</v>
      </c>
      <c r="K21" s="28">
        <f t="shared" si="4"/>
        <v>1042650.26</v>
      </c>
      <c r="L21" s="28">
        <f t="shared" si="4"/>
        <v>881451.99</v>
      </c>
      <c r="M21" s="28">
        <f t="shared" si="4"/>
        <v>495485.51</v>
      </c>
      <c r="N21" s="28">
        <f t="shared" si="4"/>
        <v>293756.44</v>
      </c>
      <c r="O21" s="28">
        <f aca="true" t="shared" si="5" ref="O21:O29">SUM(B21:N21)</f>
        <v>8800262.17</v>
      </c>
    </row>
    <row r="22" spans="1:23" ht="18.75" customHeight="1">
      <c r="A22" s="26" t="s">
        <v>33</v>
      </c>
      <c r="B22" s="28">
        <f>IF(B18&lt;&gt;0,ROUND((B18-1)*B21,2),0)</f>
        <v>173096.09</v>
      </c>
      <c r="C22" s="28">
        <f aca="true" t="shared" si="6" ref="C22:N22">IF(C18&lt;&gt;0,ROUND((C18-1)*C21,2),0)</f>
        <v>177990.7</v>
      </c>
      <c r="D22" s="28">
        <f t="shared" si="6"/>
        <v>178196.8</v>
      </c>
      <c r="E22" s="28">
        <f t="shared" si="6"/>
        <v>-48791.9</v>
      </c>
      <c r="F22" s="28">
        <f t="shared" si="6"/>
        <v>420481.56</v>
      </c>
      <c r="G22" s="28">
        <f t="shared" si="6"/>
        <v>381001.9</v>
      </c>
      <c r="H22" s="28">
        <f t="shared" si="6"/>
        <v>83177.48</v>
      </c>
      <c r="I22" s="28">
        <f t="shared" si="6"/>
        <v>107856.73</v>
      </c>
      <c r="J22" s="28">
        <f t="shared" si="6"/>
        <v>209228.55</v>
      </c>
      <c r="K22" s="28">
        <f t="shared" si="6"/>
        <v>108284.17</v>
      </c>
      <c r="L22" s="28">
        <f t="shared" si="6"/>
        <v>157802.34</v>
      </c>
      <c r="M22" s="28">
        <f t="shared" si="6"/>
        <v>93587.43</v>
      </c>
      <c r="N22" s="28">
        <f t="shared" si="6"/>
        <v>16644.83</v>
      </c>
      <c r="O22" s="28">
        <f t="shared" si="5"/>
        <v>2058556.68</v>
      </c>
      <c r="W22" s="51"/>
    </row>
    <row r="23" spans="1:15" ht="18.75" customHeight="1">
      <c r="A23" s="26" t="s">
        <v>34</v>
      </c>
      <c r="B23" s="28">
        <v>74174.26</v>
      </c>
      <c r="C23" s="28">
        <v>50972.79</v>
      </c>
      <c r="D23" s="28">
        <v>34941.78</v>
      </c>
      <c r="E23" s="28">
        <v>13275.67</v>
      </c>
      <c r="F23" s="28">
        <v>40151.04</v>
      </c>
      <c r="G23" s="28">
        <v>66024.5</v>
      </c>
      <c r="H23" s="28">
        <v>7092.89</v>
      </c>
      <c r="I23" s="28">
        <v>53240.12</v>
      </c>
      <c r="J23" s="28">
        <v>44102.97</v>
      </c>
      <c r="K23" s="28">
        <v>67791.88</v>
      </c>
      <c r="L23" s="28">
        <v>61295.33</v>
      </c>
      <c r="M23" s="28">
        <v>29325.98</v>
      </c>
      <c r="N23" s="28">
        <v>18416.47</v>
      </c>
      <c r="O23" s="28">
        <f t="shared" si="5"/>
        <v>560805.68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1202.77</v>
      </c>
      <c r="C26" s="28">
        <v>902.8</v>
      </c>
      <c r="D26" s="28">
        <v>775.89</v>
      </c>
      <c r="E26" s="28">
        <v>233.63</v>
      </c>
      <c r="F26" s="28">
        <v>747.04</v>
      </c>
      <c r="G26" s="28">
        <v>1185.46</v>
      </c>
      <c r="H26" s="28">
        <v>199.02</v>
      </c>
      <c r="I26" s="28">
        <v>917.22</v>
      </c>
      <c r="J26" s="28">
        <v>787.42</v>
      </c>
      <c r="K26" s="28">
        <v>1041.25</v>
      </c>
      <c r="L26" s="28">
        <v>940.29</v>
      </c>
      <c r="M26" s="28">
        <v>527.83</v>
      </c>
      <c r="N26" s="28">
        <v>291.33</v>
      </c>
      <c r="O26" s="28">
        <f t="shared" si="5"/>
        <v>9751.95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690.18</v>
      </c>
      <c r="E27" s="28">
        <v>210.82</v>
      </c>
      <c r="F27" s="28">
        <v>694.56</v>
      </c>
      <c r="G27" s="28">
        <v>935.68</v>
      </c>
      <c r="H27" s="28">
        <v>173.27</v>
      </c>
      <c r="I27" s="28">
        <v>732.09</v>
      </c>
      <c r="J27" s="28">
        <v>700.31</v>
      </c>
      <c r="K27" s="28">
        <v>899.57</v>
      </c>
      <c r="L27" s="28">
        <v>798.49</v>
      </c>
      <c r="M27" s="28">
        <v>451.94</v>
      </c>
      <c r="N27" s="28">
        <v>236.81</v>
      </c>
      <c r="O27" s="28">
        <f t="shared" si="5"/>
        <v>8367.61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-61050.16</v>
      </c>
      <c r="C31" s="28">
        <f aca="true" t="shared" si="7" ref="C31:O31">+C32+C34+C47+C48+C49+C54-C55</f>
        <v>-58436.13</v>
      </c>
      <c r="D31" s="28">
        <f t="shared" si="7"/>
        <v>-38946.82</v>
      </c>
      <c r="E31" s="28">
        <f t="shared" si="7"/>
        <v>-10305.939999999999</v>
      </c>
      <c r="F31" s="28">
        <f t="shared" si="7"/>
        <v>-20742.04</v>
      </c>
      <c r="G31" s="28">
        <f t="shared" si="7"/>
        <v>-51498.33</v>
      </c>
      <c r="H31" s="28">
        <f t="shared" si="7"/>
        <v>-9893.47</v>
      </c>
      <c r="I31" s="28">
        <f t="shared" si="7"/>
        <v>-73379.51999999999</v>
      </c>
      <c r="J31" s="28">
        <f t="shared" si="7"/>
        <v>-45487.78</v>
      </c>
      <c r="K31" s="28">
        <f t="shared" si="7"/>
        <v>1895237.61</v>
      </c>
      <c r="L31" s="28">
        <f t="shared" si="7"/>
        <v>1740500.1700000002</v>
      </c>
      <c r="M31" s="28">
        <f t="shared" si="7"/>
        <v>-26567.49</v>
      </c>
      <c r="N31" s="28">
        <f t="shared" si="7"/>
        <v>-19703.91</v>
      </c>
      <c r="O31" s="28">
        <f t="shared" si="7"/>
        <v>3219726.1900000004</v>
      </c>
    </row>
    <row r="32" spans="1:15" ht="18.75" customHeight="1">
      <c r="A32" s="26" t="s">
        <v>38</v>
      </c>
      <c r="B32" s="29">
        <f>+B33</f>
        <v>-54362</v>
      </c>
      <c r="C32" s="29">
        <f>+C33</f>
        <v>-53416</v>
      </c>
      <c r="D32" s="29">
        <f aca="true" t="shared" si="8" ref="D32:O32">+D33</f>
        <v>-34632.4</v>
      </c>
      <c r="E32" s="29">
        <f t="shared" si="8"/>
        <v>-9006.8</v>
      </c>
      <c r="F32" s="29">
        <f t="shared" si="8"/>
        <v>-16588</v>
      </c>
      <c r="G32" s="29">
        <f t="shared" si="8"/>
        <v>-44906.4</v>
      </c>
      <c r="H32" s="29">
        <f t="shared" si="8"/>
        <v>-8786.8</v>
      </c>
      <c r="I32" s="29">
        <f t="shared" si="8"/>
        <v>-68279.2</v>
      </c>
      <c r="J32" s="29">
        <f t="shared" si="8"/>
        <v>-41109.2</v>
      </c>
      <c r="K32" s="29">
        <f t="shared" si="8"/>
        <v>-33972.4</v>
      </c>
      <c r="L32" s="29">
        <f t="shared" si="8"/>
        <v>-27271.2</v>
      </c>
      <c r="M32" s="29">
        <f t="shared" si="8"/>
        <v>-23632.4</v>
      </c>
      <c r="N32" s="29">
        <f t="shared" si="8"/>
        <v>-18084</v>
      </c>
      <c r="O32" s="29">
        <f t="shared" si="8"/>
        <v>-434046.80000000005</v>
      </c>
    </row>
    <row r="33" spans="1:26" ht="18.75" customHeight="1">
      <c r="A33" s="27" t="s">
        <v>39</v>
      </c>
      <c r="B33" s="16">
        <f>ROUND((-B9)*$G$3,2)</f>
        <v>-54362</v>
      </c>
      <c r="C33" s="16">
        <f aca="true" t="shared" si="9" ref="C33:N33">ROUND((-C9)*$G$3,2)</f>
        <v>-53416</v>
      </c>
      <c r="D33" s="16">
        <f t="shared" si="9"/>
        <v>-34632.4</v>
      </c>
      <c r="E33" s="16">
        <f t="shared" si="9"/>
        <v>-9006.8</v>
      </c>
      <c r="F33" s="16">
        <f t="shared" si="9"/>
        <v>-16588</v>
      </c>
      <c r="G33" s="16">
        <f t="shared" si="9"/>
        <v>-44906.4</v>
      </c>
      <c r="H33" s="16">
        <f t="shared" si="9"/>
        <v>-8786.8</v>
      </c>
      <c r="I33" s="16">
        <f t="shared" si="9"/>
        <v>-68279.2</v>
      </c>
      <c r="J33" s="16">
        <f t="shared" si="9"/>
        <v>-41109.2</v>
      </c>
      <c r="K33" s="16">
        <f t="shared" si="9"/>
        <v>-33972.4</v>
      </c>
      <c r="L33" s="16">
        <f t="shared" si="9"/>
        <v>-27271.2</v>
      </c>
      <c r="M33" s="16">
        <f t="shared" si="9"/>
        <v>-23632.4</v>
      </c>
      <c r="N33" s="16">
        <f t="shared" si="9"/>
        <v>-18084</v>
      </c>
      <c r="O33" s="30">
        <f aca="true" t="shared" si="10" ref="O33:O55">SUM(B33:N33)</f>
        <v>-434046.80000000005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-6688.16</v>
      </c>
      <c r="C34" s="29">
        <f aca="true" t="shared" si="11" ref="C34:O34">SUM(C35:C45)</f>
        <v>-5020.13</v>
      </c>
      <c r="D34" s="29">
        <f t="shared" si="11"/>
        <v>-4314.42</v>
      </c>
      <c r="E34" s="29">
        <f t="shared" si="11"/>
        <v>-1299.14</v>
      </c>
      <c r="F34" s="29">
        <f t="shared" si="11"/>
        <v>-4154.04</v>
      </c>
      <c r="G34" s="29">
        <f t="shared" si="11"/>
        <v>-6591.93</v>
      </c>
      <c r="H34" s="29">
        <f t="shared" si="11"/>
        <v>-1106.67</v>
      </c>
      <c r="I34" s="29">
        <f t="shared" si="11"/>
        <v>-5100.32</v>
      </c>
      <c r="J34" s="29">
        <f t="shared" si="11"/>
        <v>-4378.58</v>
      </c>
      <c r="K34" s="29">
        <f t="shared" si="11"/>
        <v>1929210.01</v>
      </c>
      <c r="L34" s="29">
        <f t="shared" si="11"/>
        <v>1767771.37</v>
      </c>
      <c r="M34" s="29">
        <f t="shared" si="11"/>
        <v>-2935.09</v>
      </c>
      <c r="N34" s="29">
        <f t="shared" si="11"/>
        <v>-1619.91</v>
      </c>
      <c r="O34" s="29">
        <f t="shared" si="11"/>
        <v>3653772.99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3024000</v>
      </c>
      <c r="L40" s="31">
        <v>2763000</v>
      </c>
      <c r="M40" s="31">
        <v>0</v>
      </c>
      <c r="N40" s="31">
        <v>0</v>
      </c>
      <c r="O40" s="31">
        <f t="shared" si="10"/>
        <v>5787000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-6688.16</v>
      </c>
      <c r="C43" s="31">
        <v>-5020.13</v>
      </c>
      <c r="D43" s="31">
        <v>-4314.42</v>
      </c>
      <c r="E43" s="31">
        <v>-1299.14</v>
      </c>
      <c r="F43" s="31">
        <v>-4154.04</v>
      </c>
      <c r="G43" s="31">
        <v>-6591.93</v>
      </c>
      <c r="H43" s="31">
        <v>-1106.67</v>
      </c>
      <c r="I43" s="31">
        <v>-5100.32</v>
      </c>
      <c r="J43" s="31">
        <v>-4378.58</v>
      </c>
      <c r="K43" s="31">
        <v>-5789.99</v>
      </c>
      <c r="L43" s="31">
        <v>-5228.63</v>
      </c>
      <c r="M43" s="31">
        <v>-2935.09</v>
      </c>
      <c r="N43" s="31">
        <v>-1619.91</v>
      </c>
      <c r="O43" s="31">
        <f>SUM(B43:N43)</f>
        <v>-54227.01000000001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1412341.33</v>
      </c>
      <c r="C53" s="34">
        <f aca="true" t="shared" si="13" ref="C53:N53">+C20+C31</f>
        <v>1026378.8900000002</v>
      </c>
      <c r="D53" s="34">
        <f t="shared" si="13"/>
        <v>903355.39</v>
      </c>
      <c r="E53" s="34">
        <f t="shared" si="13"/>
        <v>274334.63</v>
      </c>
      <c r="F53" s="34">
        <f t="shared" si="13"/>
        <v>884869.02</v>
      </c>
      <c r="G53" s="34">
        <f t="shared" si="13"/>
        <v>1384481.9399999997</v>
      </c>
      <c r="H53" s="34">
        <f t="shared" si="13"/>
        <v>232824.37999999998</v>
      </c>
      <c r="I53" s="34">
        <f t="shared" si="13"/>
        <v>1045195.24</v>
      </c>
      <c r="J53" s="34">
        <f t="shared" si="13"/>
        <v>905807.26</v>
      </c>
      <c r="K53" s="34">
        <f t="shared" si="13"/>
        <v>3158812.72</v>
      </c>
      <c r="L53" s="34">
        <f t="shared" si="13"/>
        <v>2885489.8200000003</v>
      </c>
      <c r="M53" s="34">
        <f t="shared" si="13"/>
        <v>623734.2499999998</v>
      </c>
      <c r="N53" s="34">
        <f t="shared" si="13"/>
        <v>320114.98</v>
      </c>
      <c r="O53" s="34">
        <f>SUM(B53:N53)</f>
        <v>15057739.85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1412341.32</v>
      </c>
      <c r="C59" s="42">
        <f t="shared" si="14"/>
        <v>1026378.89</v>
      </c>
      <c r="D59" s="42">
        <f t="shared" si="14"/>
        <v>903355.38</v>
      </c>
      <c r="E59" s="42">
        <f t="shared" si="14"/>
        <v>274334.63</v>
      </c>
      <c r="F59" s="42">
        <f t="shared" si="14"/>
        <v>884869.01</v>
      </c>
      <c r="G59" s="42">
        <f t="shared" si="14"/>
        <v>1384481.94</v>
      </c>
      <c r="H59" s="42">
        <f t="shared" si="14"/>
        <v>232824.38</v>
      </c>
      <c r="I59" s="42">
        <f t="shared" si="14"/>
        <v>1045195.24</v>
      </c>
      <c r="J59" s="42">
        <f t="shared" si="14"/>
        <v>905807.26</v>
      </c>
      <c r="K59" s="42">
        <f t="shared" si="14"/>
        <v>3158812.72</v>
      </c>
      <c r="L59" s="42">
        <f t="shared" si="14"/>
        <v>2885489.82</v>
      </c>
      <c r="M59" s="42">
        <f t="shared" si="14"/>
        <v>623734.25</v>
      </c>
      <c r="N59" s="42">
        <f t="shared" si="14"/>
        <v>320114.98</v>
      </c>
      <c r="O59" s="34">
        <f t="shared" si="14"/>
        <v>15057739.82</v>
      </c>
      <c r="Q59"/>
    </row>
    <row r="60" spans="1:18" ht="18.75" customHeight="1">
      <c r="A60" s="26" t="s">
        <v>54</v>
      </c>
      <c r="B60" s="42">
        <v>1162021.02</v>
      </c>
      <c r="C60" s="42">
        <v>745611.11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1907632.13</v>
      </c>
      <c r="P60"/>
      <c r="Q60"/>
      <c r="R60" s="41"/>
    </row>
    <row r="61" spans="1:16" ht="18.75" customHeight="1">
      <c r="A61" s="26" t="s">
        <v>55</v>
      </c>
      <c r="B61" s="42">
        <v>250320.3</v>
      </c>
      <c r="C61" s="42">
        <v>280767.78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531088.0800000001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903355.38</v>
      </c>
      <c r="E62" s="43">
        <v>0</v>
      </c>
      <c r="F62" s="43">
        <v>0</v>
      </c>
      <c r="G62" s="43">
        <v>0</v>
      </c>
      <c r="H62" s="42">
        <v>232824.38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1136179.76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274334.63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274334.63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884869.01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884869.01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1384481.94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1384481.94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1045195.24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1045195.24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905807.26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905807.26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3158812.72</v>
      </c>
      <c r="L68" s="29">
        <v>2885489.82</v>
      </c>
      <c r="M68" s="43">
        <v>0</v>
      </c>
      <c r="N68" s="43">
        <v>0</v>
      </c>
      <c r="O68" s="34">
        <f t="shared" si="15"/>
        <v>6044302.54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623734.25</v>
      </c>
      <c r="N69" s="43">
        <v>0</v>
      </c>
      <c r="O69" s="34">
        <f t="shared" si="15"/>
        <v>623734.25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320114.98</v>
      </c>
      <c r="O70" s="46">
        <f t="shared" si="15"/>
        <v>320114.98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2023-02-24T15:46:19Z</dcterms:modified>
  <cp:category/>
  <cp:version/>
  <cp:contentType/>
  <cp:contentStatus/>
</cp:coreProperties>
</file>