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<sst xmlns="http://schemas.openxmlformats.org/spreadsheetml/2006/main" count="88" uniqueCount="85">
  <si>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</si>
  <si>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</si>
  <si>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</si>
  <si>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</si>
  <si>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</si>
  <si>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</si>
  <si>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</si>
  <si>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</si>
  <si>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</si>
  <si>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</si>
  <si>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</si>
  <si>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</si>
  <si>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</si>
  <si>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</si>
  <si>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</si>
  <si>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</si>
  <si>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</si>
  <si>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</si>
  <si>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</si>
  <si>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</si>
  <si>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</si>
  <si>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</si>
  <si>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</si>
  <si>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</si>
  <si>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</si>
  <si>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</si>
  <si>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</si>
  <si>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</si>
  <si>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</si>
  <si>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</si>
  <si>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</si>
  <si>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</si>
  <si>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</si>
  <si>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</si>
  <si>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</si>
  <si>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</si>
  <si>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</si>
  <si>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</si>
  <si>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</si>
  <si>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</si>
  <si>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</si>
  <si>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</si>
  <si>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</si>
  <si>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</si>
  <si>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</si>
  <si>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</si>
  <si>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</si>
  <si>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</si>
  <si>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</si>
  <si>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</si>
  <si>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</si>
  <si>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</si>
  <si>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</si>
  <si>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</si>
  <si>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</si>
  <si>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</si>
  <si>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</si>
  <si>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</si>
  <si>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</si>
  <si>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</si>
  <si>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</si>
  <si>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</si>
  <si>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</si>
  <si>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</si>
  <si>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</si>
  <si>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</si>
  <si>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</si>
  <si>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</si>
  <si>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</si>
  <si>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</si>
  <si>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</si>
  <si>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</si>
  <si>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</si>
  <si>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</si>
  <si>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</si>
  <si>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</si>
  <si>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</si>
  <si>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</si>
  <si>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</si>
  <si>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</si>
  <si>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</si>
  <si>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</si>
  <si>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</si>
  <si>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</si>
  <si>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13/02/23 - VENCIMENTO 22/02/23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</si>
</sst>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377941</v>
      </c>
      <c r="C7" s="9">
        <f t="shared" si="0"/>
        <v>263808</v>
      </c>
      <c r="D7" s="9">
        <f t="shared" si="0"/>
        <v>251096</v>
      </c>
      <c r="E7" s="9">
        <f t="shared" si="0"/>
        <v>65641</v>
      </c>
      <c r="F7" s="9">
        <f t="shared" si="0"/>
        <v>213362</v>
      </c>
      <c r="G7" s="9">
        <f t="shared" si="0"/>
        <v>355017</v>
      </c>
      <c r="H7" s="9">
        <f t="shared" si="0"/>
        <v>40402</v>
      </c>
      <c r="I7" s="9">
        <f t="shared" si="0"/>
        <v>224874</v>
      </c>
      <c r="J7" s="9">
        <f t="shared" si="0"/>
        <v>212829</v>
      </c>
      <c r="K7" s="9">
        <f t="shared" si="0"/>
        <v>344381</v>
      </c>
      <c r="L7" s="9">
        <f t="shared" si="0"/>
        <v>253265</v>
      </c>
      <c r="M7" s="9">
        <f t="shared" si="0"/>
        <v>126154</v>
      </c>
      <c r="N7" s="9">
        <f t="shared" si="0"/>
        <v>80929</v>
      </c>
      <c r="O7" s="9">
        <f t="shared" si="0"/>
        <v>2809699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12808</v>
      </c>
      <c r="C8" s="11">
        <f t="shared" si="1"/>
        <v>13216</v>
      </c>
      <c r="D8" s="11">
        <f t="shared" si="1"/>
        <v>8885</v>
      </c>
      <c r="E8" s="11">
        <f t="shared" si="1"/>
        <v>2254</v>
      </c>
      <c r="F8" s="11">
        <f t="shared" si="1"/>
        <v>7322</v>
      </c>
      <c r="G8" s="11">
        <f t="shared" si="1"/>
        <v>10991</v>
      </c>
      <c r="H8" s="11">
        <f t="shared" si="1"/>
        <v>2071</v>
      </c>
      <c r="I8" s="11">
        <f t="shared" si="1"/>
        <v>12303</v>
      </c>
      <c r="J8" s="11">
        <f t="shared" si="1"/>
        <v>10033</v>
      </c>
      <c r="K8" s="11">
        <f t="shared" si="1"/>
        <v>8438</v>
      </c>
      <c r="L8" s="11">
        <f t="shared" si="1"/>
        <v>6706</v>
      </c>
      <c r="M8" s="11">
        <f t="shared" si="1"/>
        <v>5342</v>
      </c>
      <c r="N8" s="11">
        <f t="shared" si="1"/>
        <v>4166</v>
      </c>
      <c r="O8" s="11">
        <f t="shared" si="1"/>
        <v>104535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12808</v>
      </c>
      <c r="C9" s="11">
        <v>13216</v>
      </c>
      <c r="D9" s="11">
        <v>8885</v>
      </c>
      <c r="E9" s="11">
        <v>2254</v>
      </c>
      <c r="F9" s="11">
        <v>7322</v>
      </c>
      <c r="G9" s="11">
        <v>10991</v>
      </c>
      <c r="H9" s="11">
        <v>2071</v>
      </c>
      <c r="I9" s="11">
        <v>12303</v>
      </c>
      <c r="J9" s="11">
        <v>10033</v>
      </c>
      <c r="K9" s="11">
        <v>8421</v>
      </c>
      <c r="L9" s="11">
        <v>6706</v>
      </c>
      <c r="M9" s="11">
        <v>5340</v>
      </c>
      <c r="N9" s="11">
        <v>4155</v>
      </c>
      <c r="O9" s="11">
        <f>SUM(B9:N9)</f>
        <v>104505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2</v>
      </c>
      <c r="N10" s="13">
        <v>11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365133</v>
      </c>
      <c r="C11" s="13">
        <v>250592</v>
      </c>
      <c r="D11" s="13">
        <v>242211</v>
      </c>
      <c r="E11" s="13">
        <v>63387</v>
      </c>
      <c r="F11" s="13">
        <v>206040</v>
      </c>
      <c r="G11" s="13">
        <v>344026</v>
      </c>
      <c r="H11" s="13">
        <v>38331</v>
      </c>
      <c r="I11" s="13">
        <v>212571</v>
      </c>
      <c r="J11" s="13">
        <v>202796</v>
      </c>
      <c r="K11" s="13">
        <v>335943</v>
      </c>
      <c r="L11" s="13">
        <v>246559</v>
      </c>
      <c r="M11" s="13">
        <v>120812</v>
      </c>
      <c r="N11" s="13">
        <v>76763</v>
      </c>
      <c r="O11" s="11">
        <f>SUM(B11:N11)</f>
        <v>2705164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25298</v>
      </c>
      <c r="C12" s="13">
        <v>22662</v>
      </c>
      <c r="D12" s="13">
        <v>17908</v>
      </c>
      <c r="E12" s="13">
        <v>6835</v>
      </c>
      <c r="F12" s="13">
        <v>18494</v>
      </c>
      <c r="G12" s="13">
        <v>33962</v>
      </c>
      <c r="H12" s="13">
        <v>4023</v>
      </c>
      <c r="I12" s="13">
        <v>20237</v>
      </c>
      <c r="J12" s="13">
        <v>17119</v>
      </c>
      <c r="K12" s="13">
        <v>22407</v>
      </c>
      <c r="L12" s="13">
        <v>16760</v>
      </c>
      <c r="M12" s="13">
        <v>6048</v>
      </c>
      <c r="N12" s="13">
        <v>3289</v>
      </c>
      <c r="O12" s="11">
        <f>SUM(B12:N12)</f>
        <v>215042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339835</v>
      </c>
      <c r="C13" s="15">
        <f t="shared" si="2"/>
        <v>227930</v>
      </c>
      <c r="D13" s="15">
        <f t="shared" si="2"/>
        <v>224303</v>
      </c>
      <c r="E13" s="15">
        <f t="shared" si="2"/>
        <v>56552</v>
      </c>
      <c r="F13" s="15">
        <f t="shared" si="2"/>
        <v>187546</v>
      </c>
      <c r="G13" s="15">
        <f t="shared" si="2"/>
        <v>310064</v>
      </c>
      <c r="H13" s="15">
        <f t="shared" si="2"/>
        <v>34308</v>
      </c>
      <c r="I13" s="15">
        <f t="shared" si="2"/>
        <v>192334</v>
      </c>
      <c r="J13" s="15">
        <f t="shared" si="2"/>
        <v>185677</v>
      </c>
      <c r="K13" s="15">
        <f t="shared" si="2"/>
        <v>313536</v>
      </c>
      <c r="L13" s="15">
        <f t="shared" si="2"/>
        <v>229799</v>
      </c>
      <c r="M13" s="15">
        <f t="shared" si="2"/>
        <v>114764</v>
      </c>
      <c r="N13" s="15">
        <f t="shared" si="2"/>
        <v>73474</v>
      </c>
      <c r="O13" s="11">
        <f>SUM(B13:N13)</f>
        <v>2490122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1.187026443947313</v>
      </c>
      <c r="C18" s="19">
        <v>1.253594921043449</v>
      </c>
      <c r="D18" s="19">
        <v>1.300398333304061</v>
      </c>
      <c r="E18" s="19">
        <v>0.852626969396767</v>
      </c>
      <c r="F18" s="19">
        <v>1.397615846084653</v>
      </c>
      <c r="G18" s="19">
        <v>1.45887570229774</v>
      </c>
      <c r="H18" s="19">
        <v>1.68753306511886</v>
      </c>
      <c r="I18" s="19">
        <v>1.432100430351998</v>
      </c>
      <c r="J18" s="19">
        <v>1.350232489303283</v>
      </c>
      <c r="K18" s="19">
        <v>1.149461631081845</v>
      </c>
      <c r="L18" s="19">
        <v>1.22916646261408</v>
      </c>
      <c r="M18" s="19">
        <v>1.218227647522549</v>
      </c>
      <c r="N18" s="19">
        <v>1.117849572438004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1455974.0399999998</v>
      </c>
      <c r="C20" s="24">
        <f t="shared" si="3"/>
        <v>1084136.29</v>
      </c>
      <c r="D20" s="24">
        <f t="shared" si="3"/>
        <v>936901.9699999999</v>
      </c>
      <c r="E20" s="24">
        <f t="shared" si="3"/>
        <v>278220.22000000003</v>
      </c>
      <c r="F20" s="24">
        <f t="shared" si="3"/>
        <v>981168.9700000001</v>
      </c>
      <c r="G20" s="24">
        <f t="shared" si="3"/>
        <v>1424983.3099999998</v>
      </c>
      <c r="H20" s="24">
        <f t="shared" si="3"/>
        <v>247601.12999999998</v>
      </c>
      <c r="I20" s="24">
        <f t="shared" si="3"/>
        <v>1070297.7399999998</v>
      </c>
      <c r="J20" s="24">
        <f t="shared" si="3"/>
        <v>937791.4</v>
      </c>
      <c r="K20" s="24">
        <f t="shared" si="3"/>
        <v>1245164.7100000002</v>
      </c>
      <c r="L20" s="24">
        <f t="shared" si="3"/>
        <v>1118429.7899999998</v>
      </c>
      <c r="M20" s="24">
        <f t="shared" si="3"/>
        <v>639266.3399999999</v>
      </c>
      <c r="N20" s="24">
        <f t="shared" si="3"/>
        <v>336813.2799999999</v>
      </c>
      <c r="O20" s="24">
        <f>O21+O22+O23+O24+O25+O26+O27+O28+O29</f>
        <v>11756749.19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1109785.95</v>
      </c>
      <c r="C21" s="28">
        <f t="shared" si="4"/>
        <v>800261.57</v>
      </c>
      <c r="D21" s="28">
        <f t="shared" si="4"/>
        <v>668015.8</v>
      </c>
      <c r="E21" s="28">
        <f t="shared" si="4"/>
        <v>298331.78</v>
      </c>
      <c r="F21" s="28">
        <f t="shared" si="4"/>
        <v>657923.06</v>
      </c>
      <c r="G21" s="28">
        <f t="shared" si="4"/>
        <v>900749.13</v>
      </c>
      <c r="H21" s="28">
        <f t="shared" si="4"/>
        <v>137629.41</v>
      </c>
      <c r="I21" s="28">
        <f t="shared" si="4"/>
        <v>677342.98</v>
      </c>
      <c r="J21" s="28">
        <f t="shared" si="4"/>
        <v>644786.74</v>
      </c>
      <c r="K21" s="28">
        <f t="shared" si="4"/>
        <v>986203.87</v>
      </c>
      <c r="L21" s="28">
        <f t="shared" si="4"/>
        <v>825821.19</v>
      </c>
      <c r="M21" s="28">
        <f t="shared" si="4"/>
        <v>474667.04</v>
      </c>
      <c r="N21" s="28">
        <f t="shared" si="4"/>
        <v>275053.39</v>
      </c>
      <c r="O21" s="28">
        <f aca="true" t="shared" si="5" ref="O21:O29">SUM(B21:N21)</f>
        <v>8456571.910000002</v>
      </c>
    </row>
    <row r="22" spans="1:23" ht="18.75" customHeight="1">
      <c r="A22" s="26" t="s">
        <v>33</v>
      </c>
      <c r="B22" s="28">
        <f>IF(B18&lt;&gt;0,ROUND((B18-1)*B21,2),0)</f>
        <v>207559.32</v>
      </c>
      <c r="C22" s="28">
        <f aca="true" t="shared" si="6" ref="C22:N22">IF(C18&lt;&gt;0,ROUND((C18-1)*C21,2),0)</f>
        <v>202942.27</v>
      </c>
      <c r="D22" s="28">
        <f t="shared" si="6"/>
        <v>200670.83</v>
      </c>
      <c r="E22" s="28">
        <f t="shared" si="6"/>
        <v>-43966.06</v>
      </c>
      <c r="F22" s="28">
        <f t="shared" si="6"/>
        <v>261600.63</v>
      </c>
      <c r="G22" s="28">
        <f t="shared" si="6"/>
        <v>413331.89</v>
      </c>
      <c r="H22" s="28">
        <f t="shared" si="6"/>
        <v>94624.77</v>
      </c>
      <c r="I22" s="28">
        <f t="shared" si="6"/>
        <v>292680.19</v>
      </c>
      <c r="J22" s="28">
        <f t="shared" si="6"/>
        <v>225825.27</v>
      </c>
      <c r="K22" s="28">
        <f t="shared" si="6"/>
        <v>147399.64</v>
      </c>
      <c r="L22" s="28">
        <f t="shared" si="6"/>
        <v>189250.52</v>
      </c>
      <c r="M22" s="28">
        <f t="shared" si="6"/>
        <v>103585.47</v>
      </c>
      <c r="N22" s="28">
        <f t="shared" si="6"/>
        <v>32414.92</v>
      </c>
      <c r="O22" s="28">
        <f t="shared" si="5"/>
        <v>2327919.66</v>
      </c>
      <c r="W22" s="51"/>
    </row>
    <row r="23" spans="1:15" ht="18.75" customHeight="1">
      <c r="A23" s="26" t="s">
        <v>34</v>
      </c>
      <c r="B23" s="28">
        <v>72793.69</v>
      </c>
      <c r="C23" s="28">
        <v>51403.58</v>
      </c>
      <c r="D23" s="28">
        <v>35257.1</v>
      </c>
      <c r="E23" s="28">
        <v>12676.52</v>
      </c>
      <c r="F23" s="28">
        <v>39377.86</v>
      </c>
      <c r="G23" s="28">
        <v>64964.74</v>
      </c>
      <c r="H23" s="28">
        <v>6968.21</v>
      </c>
      <c r="I23" s="28">
        <v>53717.42</v>
      </c>
      <c r="J23" s="28">
        <v>43589.38</v>
      </c>
      <c r="K23" s="28">
        <v>66721.06</v>
      </c>
      <c r="L23" s="28">
        <v>58935.39</v>
      </c>
      <c r="M23" s="28">
        <v>29116.77</v>
      </c>
      <c r="N23" s="28">
        <v>18346.74</v>
      </c>
      <c r="O23" s="28">
        <f t="shared" si="5"/>
        <v>553868.46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1197</v>
      </c>
      <c r="C26" s="28">
        <v>908.57</v>
      </c>
      <c r="D26" s="28">
        <v>775.89</v>
      </c>
      <c r="E26" s="28">
        <v>230.75</v>
      </c>
      <c r="F26" s="28">
        <v>819.15</v>
      </c>
      <c r="G26" s="28">
        <v>1185.46</v>
      </c>
      <c r="H26" s="28">
        <v>204.79</v>
      </c>
      <c r="I26" s="28">
        <v>882.61</v>
      </c>
      <c r="J26" s="28">
        <v>781.66</v>
      </c>
      <c r="K26" s="28">
        <v>1032.59</v>
      </c>
      <c r="L26" s="28">
        <v>922.99</v>
      </c>
      <c r="M26" s="28">
        <v>522.07</v>
      </c>
      <c r="N26" s="28">
        <v>288.41</v>
      </c>
      <c r="O26" s="28">
        <f t="shared" si="5"/>
        <v>9751.939999999999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690.19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798.49</v>
      </c>
      <c r="M27" s="28">
        <v>451.94</v>
      </c>
      <c r="N27" s="28">
        <v>236.81</v>
      </c>
      <c r="O27" s="28">
        <f t="shared" si="5"/>
        <v>8367.65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-63011.28</v>
      </c>
      <c r="C31" s="28">
        <f aca="true" t="shared" si="7" ref="C31:O31">+C32+C34+C47+C48+C49+C54-C55</f>
        <v>-63202.61</v>
      </c>
      <c r="D31" s="28">
        <f t="shared" si="7"/>
        <v>-43408.42</v>
      </c>
      <c r="E31" s="28">
        <f t="shared" si="7"/>
        <v>-11200.7</v>
      </c>
      <c r="F31" s="28">
        <f t="shared" si="7"/>
        <v>-36771.8</v>
      </c>
      <c r="G31" s="28">
        <f t="shared" si="7"/>
        <v>-54952.33</v>
      </c>
      <c r="H31" s="28">
        <f t="shared" si="7"/>
        <v>-10251.15</v>
      </c>
      <c r="I31" s="28">
        <f t="shared" si="7"/>
        <v>-59041.06</v>
      </c>
      <c r="J31" s="28">
        <f t="shared" si="7"/>
        <v>-48491.7</v>
      </c>
      <c r="K31" s="28">
        <f t="shared" si="7"/>
        <v>-42794.270000000004</v>
      </c>
      <c r="L31" s="28">
        <f t="shared" si="7"/>
        <v>-34638.8</v>
      </c>
      <c r="M31" s="28">
        <f t="shared" si="7"/>
        <v>-26399.010000000002</v>
      </c>
      <c r="N31" s="28">
        <f t="shared" si="7"/>
        <v>-19885.88</v>
      </c>
      <c r="O31" s="28">
        <f t="shared" si="7"/>
        <v>-514049.01000000007</v>
      </c>
    </row>
    <row r="32" spans="1:15" ht="18.75" customHeight="1">
      <c r="A32" s="26" t="s">
        <v>38</v>
      </c>
      <c r="B32" s="29">
        <f>+B33</f>
        <v>-56355.2</v>
      </c>
      <c r="C32" s="29">
        <f>+C33</f>
        <v>-58150.4</v>
      </c>
      <c r="D32" s="29">
        <f aca="true" t="shared" si="8" ref="D32:O32">+D33</f>
        <v>-39094</v>
      </c>
      <c r="E32" s="29">
        <f t="shared" si="8"/>
        <v>-9917.6</v>
      </c>
      <c r="F32" s="29">
        <f t="shared" si="8"/>
        <v>-32216.8</v>
      </c>
      <c r="G32" s="29">
        <f t="shared" si="8"/>
        <v>-48360.4</v>
      </c>
      <c r="H32" s="29">
        <f t="shared" si="8"/>
        <v>-9112.4</v>
      </c>
      <c r="I32" s="29">
        <f t="shared" si="8"/>
        <v>-54133.2</v>
      </c>
      <c r="J32" s="29">
        <f t="shared" si="8"/>
        <v>-44145.2</v>
      </c>
      <c r="K32" s="29">
        <f t="shared" si="8"/>
        <v>-37052.4</v>
      </c>
      <c r="L32" s="29">
        <f t="shared" si="8"/>
        <v>-29506.4</v>
      </c>
      <c r="M32" s="29">
        <f t="shared" si="8"/>
        <v>-23496</v>
      </c>
      <c r="N32" s="29">
        <f t="shared" si="8"/>
        <v>-18282</v>
      </c>
      <c r="O32" s="29">
        <f t="shared" si="8"/>
        <v>-459822.00000000006</v>
      </c>
    </row>
    <row r="33" spans="1:26" ht="18.75" customHeight="1">
      <c r="A33" s="27" t="s">
        <v>39</v>
      </c>
      <c r="B33" s="16">
        <f>ROUND((-B9)*$G$3,2)</f>
        <v>-56355.2</v>
      </c>
      <c r="C33" s="16">
        <f aca="true" t="shared" si="9" ref="C33:N33">ROUND((-C9)*$G$3,2)</f>
        <v>-58150.4</v>
      </c>
      <c r="D33" s="16">
        <f t="shared" si="9"/>
        <v>-39094</v>
      </c>
      <c r="E33" s="16">
        <f t="shared" si="9"/>
        <v>-9917.6</v>
      </c>
      <c r="F33" s="16">
        <f t="shared" si="9"/>
        <v>-32216.8</v>
      </c>
      <c r="G33" s="16">
        <f t="shared" si="9"/>
        <v>-48360.4</v>
      </c>
      <c r="H33" s="16">
        <f t="shared" si="9"/>
        <v>-9112.4</v>
      </c>
      <c r="I33" s="16">
        <f t="shared" si="9"/>
        <v>-54133.2</v>
      </c>
      <c r="J33" s="16">
        <f t="shared" si="9"/>
        <v>-44145.2</v>
      </c>
      <c r="K33" s="16">
        <f t="shared" si="9"/>
        <v>-37052.4</v>
      </c>
      <c r="L33" s="16">
        <f t="shared" si="9"/>
        <v>-29506.4</v>
      </c>
      <c r="M33" s="16">
        <f t="shared" si="9"/>
        <v>-23496</v>
      </c>
      <c r="N33" s="16">
        <f t="shared" si="9"/>
        <v>-18282</v>
      </c>
      <c r="O33" s="30">
        <f aca="true" t="shared" si="10" ref="O33:O55">SUM(B33:N33)</f>
        <v>-459822.00000000006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-6656.08</v>
      </c>
      <c r="C34" s="29">
        <f aca="true" t="shared" si="11" ref="C34:O34">SUM(C35:C45)</f>
        <v>-5052.21</v>
      </c>
      <c r="D34" s="29">
        <f t="shared" si="11"/>
        <v>-4314.42</v>
      </c>
      <c r="E34" s="29">
        <f t="shared" si="11"/>
        <v>-1283.1</v>
      </c>
      <c r="F34" s="29">
        <f t="shared" si="11"/>
        <v>-4555</v>
      </c>
      <c r="G34" s="29">
        <f t="shared" si="11"/>
        <v>-6591.93</v>
      </c>
      <c r="H34" s="29">
        <f t="shared" si="11"/>
        <v>-1138.75</v>
      </c>
      <c r="I34" s="29">
        <f t="shared" si="11"/>
        <v>-4907.86</v>
      </c>
      <c r="J34" s="29">
        <f t="shared" si="11"/>
        <v>-4346.5</v>
      </c>
      <c r="K34" s="29">
        <f t="shared" si="11"/>
        <v>-5741.87</v>
      </c>
      <c r="L34" s="29">
        <f t="shared" si="11"/>
        <v>-5132.4</v>
      </c>
      <c r="M34" s="29">
        <f t="shared" si="11"/>
        <v>-2903.01</v>
      </c>
      <c r="N34" s="29">
        <f t="shared" si="11"/>
        <v>-1603.88</v>
      </c>
      <c r="O34" s="29">
        <f t="shared" si="11"/>
        <v>-54227.01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-6656.08</v>
      </c>
      <c r="C43" s="31">
        <v>-5052.21</v>
      </c>
      <c r="D43" s="31">
        <v>-4314.42</v>
      </c>
      <c r="E43" s="31">
        <v>-1283.1</v>
      </c>
      <c r="F43" s="31">
        <v>-4555</v>
      </c>
      <c r="G43" s="31">
        <v>-6591.93</v>
      </c>
      <c r="H43" s="31">
        <v>-1138.75</v>
      </c>
      <c r="I43" s="31">
        <v>-4907.86</v>
      </c>
      <c r="J43" s="31">
        <v>-4346.5</v>
      </c>
      <c r="K43" s="31">
        <v>-5741.87</v>
      </c>
      <c r="L43" s="31">
        <v>-5132.4</v>
      </c>
      <c r="M43" s="31">
        <v>-2903.01</v>
      </c>
      <c r="N43" s="31">
        <v>-1603.88</v>
      </c>
      <c r="O43" s="31">
        <f>SUM(B43:N43)</f>
        <v>-54227.01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1392962.7599999998</v>
      </c>
      <c r="C53" s="34">
        <f aca="true" t="shared" si="13" ref="C53:N53">+C20+C31</f>
        <v>1020933.68</v>
      </c>
      <c r="D53" s="34">
        <f t="shared" si="13"/>
        <v>893493.5499999998</v>
      </c>
      <c r="E53" s="34">
        <f t="shared" si="13"/>
        <v>267019.52</v>
      </c>
      <c r="F53" s="34">
        <f t="shared" si="13"/>
        <v>944397.17</v>
      </c>
      <c r="G53" s="34">
        <f t="shared" si="13"/>
        <v>1370030.9799999997</v>
      </c>
      <c r="H53" s="34">
        <f t="shared" si="13"/>
        <v>237349.97999999998</v>
      </c>
      <c r="I53" s="34">
        <f t="shared" si="13"/>
        <v>1011256.6799999997</v>
      </c>
      <c r="J53" s="34">
        <f t="shared" si="13"/>
        <v>889299.7000000001</v>
      </c>
      <c r="K53" s="34">
        <f t="shared" si="13"/>
        <v>1202370.4400000002</v>
      </c>
      <c r="L53" s="34">
        <f t="shared" si="13"/>
        <v>1083790.9899999998</v>
      </c>
      <c r="M53" s="34">
        <f t="shared" si="13"/>
        <v>612867.3299999998</v>
      </c>
      <c r="N53" s="34">
        <f t="shared" si="13"/>
        <v>316927.3999999999</v>
      </c>
      <c r="O53" s="34">
        <f>SUM(B53:N53)</f>
        <v>11242700.18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1392962.77</v>
      </c>
      <c r="C59" s="42">
        <f t="shared" si="14"/>
        <v>1020933.68</v>
      </c>
      <c r="D59" s="42">
        <f t="shared" si="14"/>
        <v>893493.55</v>
      </c>
      <c r="E59" s="42">
        <f t="shared" si="14"/>
        <v>267019.52</v>
      </c>
      <c r="F59" s="42">
        <f t="shared" si="14"/>
        <v>944397.18</v>
      </c>
      <c r="G59" s="42">
        <f t="shared" si="14"/>
        <v>1370030.98</v>
      </c>
      <c r="H59" s="42">
        <f t="shared" si="14"/>
        <v>237349.99</v>
      </c>
      <c r="I59" s="42">
        <f t="shared" si="14"/>
        <v>1011256.68</v>
      </c>
      <c r="J59" s="42">
        <f t="shared" si="14"/>
        <v>889299.69</v>
      </c>
      <c r="K59" s="42">
        <f t="shared" si="14"/>
        <v>1202370.44</v>
      </c>
      <c r="L59" s="42">
        <f t="shared" si="14"/>
        <v>1083790.99</v>
      </c>
      <c r="M59" s="42">
        <f t="shared" si="14"/>
        <v>612867.33</v>
      </c>
      <c r="N59" s="42">
        <f t="shared" si="14"/>
        <v>316927.41</v>
      </c>
      <c r="O59" s="34">
        <f t="shared" si="14"/>
        <v>11242700.209999999</v>
      </c>
      <c r="Q59"/>
    </row>
    <row r="60" spans="1:18" ht="18.75" customHeight="1">
      <c r="A60" s="26" t="s">
        <v>54</v>
      </c>
      <c r="B60" s="42">
        <v>1146227.5</v>
      </c>
      <c r="C60" s="42">
        <v>741690.56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1887918.06</v>
      </c>
      <c r="P60"/>
      <c r="Q60"/>
      <c r="R60" s="41"/>
    </row>
    <row r="61" spans="1:16" ht="18.75" customHeight="1">
      <c r="A61" s="26" t="s">
        <v>55</v>
      </c>
      <c r="B61" s="42">
        <v>246735.27</v>
      </c>
      <c r="C61" s="42">
        <v>279243.12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525978.39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893493.55</v>
      </c>
      <c r="E62" s="43">
        <v>0</v>
      </c>
      <c r="F62" s="43">
        <v>0</v>
      </c>
      <c r="G62" s="43">
        <v>0</v>
      </c>
      <c r="H62" s="42">
        <v>237349.99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1130843.54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267019.52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267019.52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944397.18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944397.18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1370030.98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1370030.98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1011256.68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1011256.68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889299.69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889299.69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1202370.44</v>
      </c>
      <c r="L68" s="29">
        <v>1083790.99</v>
      </c>
      <c r="M68" s="43">
        <v>0</v>
      </c>
      <c r="N68" s="43">
        <v>0</v>
      </c>
      <c r="O68" s="34">
        <f t="shared" si="15"/>
        <v>2286161.4299999997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612867.33</v>
      </c>
      <c r="N69" s="43">
        <v>0</v>
      </c>
      <c r="O69" s="34">
        <f t="shared" si="15"/>
        <v>612867.33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316927.41</v>
      </c>
      <c r="O70" s="46">
        <f t="shared" si="15"/>
        <v>316927.41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2023-02-17T18:40:19Z</dcterms:modified>
  <cp:category/>
  <cp:version/>
  <cp:contentType/>
  <cp:contentStatus/>
</cp:coreProperties>
</file>